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eur Christian\Downloads\IT ACADEMY\"/>
    </mc:Choice>
  </mc:AlternateContent>
  <bookViews>
    <workbookView xWindow="0" yWindow="0" windowWidth="22500" windowHeight="10785" tabRatio="460"/>
  </bookViews>
  <sheets>
    <sheet name="Menu" sheetId="1" r:id="rId1"/>
    <sheet name="Menu 2" sheetId="4" r:id="rId2"/>
    <sheet name="Budget Gold" sheetId="3" r:id="rId3"/>
    <sheet name="Synthèse" sheetId="24" r:id="rId4"/>
    <sheet name="Menu Mariage" sheetId="25" r:id="rId5"/>
    <sheet name="Mariage" sheetId="23" r:id="rId6"/>
    <sheet name="Simulateur" sheetId="19" r:id="rId7"/>
    <sheet name="ImmoView 1" sheetId="20" r:id="rId8"/>
    <sheet name="ImmoView 2" sheetId="21" r:id="rId9"/>
    <sheet name="ImmoView 3" sheetId="22" r:id="rId10"/>
    <sheet name="Données" sheetId="2" r:id="rId11"/>
    <sheet name="Vir 1" sheetId="5" r:id="rId12"/>
    <sheet name="Vir 2" sheetId="7" r:id="rId13"/>
    <sheet name="Vir 3" sheetId="8" r:id="rId14"/>
    <sheet name="Vir 4" sheetId="9" r:id="rId15"/>
    <sheet name="Vir 5" sheetId="10" r:id="rId16"/>
    <sheet name="Vir 6" sheetId="11" r:id="rId17"/>
    <sheet name="Vir 7" sheetId="12" r:id="rId18"/>
    <sheet name="Vir 8" sheetId="13" r:id="rId19"/>
    <sheet name="Vir 9" sheetId="14" r:id="rId20"/>
    <sheet name="Vir 10" sheetId="15" r:id="rId21"/>
    <sheet name="Vir 11" sheetId="16" r:id="rId22"/>
    <sheet name="Vir 12" sheetId="17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_DEP1">'[1]Internal Data'!$P$4:$P$36</definedName>
    <definedName name="_ECHO">'[2]Internal Data'!$A$4:$A$6</definedName>
    <definedName name="_PRO1">'[1]Internal Data'!$D$4:$D$23</definedName>
    <definedName name="_REV1">'[1]Internal Data'!$D$29:$D$47</definedName>
    <definedName name="CHECK">'[3]Internal Data'!$B$4:$B$6</definedName>
    <definedName name="CPRO1">'[1]Internal Data'!$N$4:$N$16</definedName>
    <definedName name="CPROV">Données!$R$25:$R$38</definedName>
    <definedName name="CPTES">Données!$J$7:$J$9</definedName>
    <definedName name="CREDIT">Données!$L$25:$L$47</definedName>
    <definedName name="DATE">Données!$N$25:$N$56</definedName>
    <definedName name="DEBUDGET">Données!$H$8:$H$23</definedName>
    <definedName name="DEBUDGET1">Données!$H$8:$H$15</definedName>
    <definedName name="DEPFIXE">'[4]Données internes'!$Q$4:$Q$44</definedName>
    <definedName name="DEPVAR">'[4]Données internes'!$S$4:$S$14</definedName>
    <definedName name="DFIX">Données!$T$25:$T$56</definedName>
    <definedName name="DIME">Données!$F$33:$F$34</definedName>
    <definedName name="DVAR">Données!$V$25:$V$34</definedName>
    <definedName name="ECHO">'[1]Internal Data'!$A$4:$A$6</definedName>
    <definedName name="EPAR">Données!$H$25:$H$51</definedName>
    <definedName name="EPAR0">'[1]Internal Data'!$H$3:$H$25</definedName>
    <definedName name="EPAR1">'[1]Internal Data'!$F$3:$F$30</definedName>
    <definedName name="EPARBUT">Données!$J$25:$J$43</definedName>
    <definedName name="EPAROBJ">'[3]Internal Data'!$H$4:$H$23</definedName>
    <definedName name="MOISP">'[5]Internal Data'!$L$4:$L$35</definedName>
    <definedName name="MOISP1">'[1]Internal Data'!$L$3:$L$35</definedName>
    <definedName name="NBMAJ">Données!$F$7:$F$14</definedName>
    <definedName name="NBMAJ1">Données!$F$8:$F$14</definedName>
    <definedName name="NBMIN">Données!$D$7:$D$14</definedName>
    <definedName name="NBMIN1">Données!$D$8:$D$14</definedName>
    <definedName name="OBJEPAR">'[4]Données internes'!$E$4:$E$28</definedName>
    <definedName name="OK">Données!$F$25:$F$27</definedName>
    <definedName name="PASS1">'[1]Internal Data'!$J$4:$J$27</definedName>
    <definedName name="PASSIFS">'[4]Données internes'!$I$4:$I$31</definedName>
    <definedName name="PRELEV">'[4]Données internes'!$K$4:$K$36</definedName>
    <definedName name="PROV">Données!$P$25:$P$45</definedName>
    <definedName name="PROVCOM">'[4]Données internes'!$M$4:$M$17</definedName>
    <definedName name="REV">Données!$D$25:$D$45</definedName>
    <definedName name="REVENUS">'[4]Données internes'!$C$4:$C$28</definedName>
    <definedName name="SITFA">Données!$B$7:$B$11</definedName>
    <definedName name="SITFA1">Données!$B$8:$B$11</definedName>
    <definedName name="TYPEPAR">'[4]Données internes'!$G$4:$G$36</definedName>
    <definedName name="VCDE">Données!$B$64:$B$94</definedName>
  </definedNames>
  <calcPr calcId="162913"/>
</workbook>
</file>

<file path=xl/calcChain.xml><?xml version="1.0" encoding="utf-8"?>
<calcChain xmlns="http://schemas.openxmlformats.org/spreadsheetml/2006/main">
  <c r="AE157" i="23" l="1"/>
  <c r="AE156" i="23"/>
  <c r="AE155" i="23"/>
  <c r="AE154" i="23"/>
  <c r="AE153" i="23"/>
  <c r="AE152" i="23"/>
  <c r="AE151" i="23"/>
  <c r="AE150" i="23"/>
  <c r="AE149" i="23"/>
  <c r="AE148" i="23"/>
  <c r="AE147" i="23"/>
  <c r="AE146" i="23"/>
  <c r="AE145" i="23"/>
  <c r="AE144" i="23"/>
  <c r="AE143" i="23"/>
  <c r="AE142" i="23"/>
  <c r="AE141" i="23"/>
  <c r="AE140" i="23"/>
  <c r="AE139" i="23"/>
  <c r="AE138" i="23"/>
  <c r="AE137" i="23"/>
  <c r="AE136" i="23"/>
  <c r="AE135" i="23"/>
  <c r="AE134" i="23"/>
  <c r="AE133" i="23"/>
  <c r="AE132" i="23"/>
  <c r="AE131" i="23"/>
  <c r="AE130" i="23"/>
  <c r="AE129" i="23"/>
  <c r="AE128" i="23"/>
  <c r="AE127" i="23"/>
  <c r="AE126" i="23"/>
  <c r="AE125" i="23"/>
  <c r="AE124" i="23"/>
  <c r="AE123" i="23"/>
  <c r="AE122" i="23"/>
  <c r="AE121" i="23"/>
  <c r="AE120" i="23"/>
  <c r="AE119" i="23"/>
  <c r="AE118" i="23"/>
  <c r="AE117" i="23"/>
  <c r="AE116" i="23"/>
  <c r="AE115" i="23"/>
  <c r="AE114" i="23"/>
  <c r="AE113" i="23"/>
  <c r="AE112" i="23"/>
  <c r="AE111" i="23"/>
  <c r="AE110" i="23"/>
  <c r="AE109" i="23"/>
  <c r="AE108" i="23"/>
  <c r="AE107" i="23"/>
  <c r="AE106" i="23"/>
  <c r="AE105" i="23"/>
  <c r="AE104" i="23"/>
  <c r="AE103" i="23"/>
  <c r="AE102" i="23"/>
  <c r="AE101" i="23"/>
  <c r="AE100" i="23"/>
  <c r="AE99" i="23"/>
  <c r="AE98" i="23"/>
  <c r="AE97" i="23"/>
  <c r="AE96" i="23"/>
  <c r="AE95" i="23"/>
  <c r="AE94" i="23"/>
  <c r="AE93" i="23"/>
  <c r="AE92" i="23"/>
  <c r="AE91" i="23"/>
  <c r="AE90" i="23"/>
  <c r="AE89" i="23"/>
  <c r="AE88" i="23"/>
  <c r="AE87" i="23"/>
  <c r="AE86" i="23"/>
  <c r="AE85" i="23"/>
  <c r="AE84" i="23"/>
  <c r="AE83" i="23"/>
  <c r="AE82" i="23"/>
  <c r="AE81" i="23"/>
  <c r="AE80" i="23"/>
  <c r="AE79" i="23"/>
  <c r="AE78" i="23"/>
  <c r="AE77" i="23"/>
  <c r="AE76" i="23"/>
  <c r="AE75" i="23"/>
  <c r="AE74" i="23"/>
  <c r="AE73" i="23"/>
  <c r="AE72" i="23"/>
  <c r="AE71" i="23"/>
  <c r="AE70" i="23"/>
  <c r="AE69" i="23"/>
  <c r="AE68" i="23"/>
  <c r="AE67" i="23"/>
  <c r="AE66" i="23"/>
  <c r="AE65" i="23"/>
  <c r="AE64" i="23"/>
  <c r="AE63" i="23"/>
  <c r="AE62" i="23"/>
  <c r="AE61" i="23"/>
  <c r="AE60" i="23"/>
  <c r="AE59" i="23"/>
  <c r="AE58" i="23"/>
  <c r="AE57" i="23"/>
  <c r="AE56" i="23"/>
  <c r="AE55" i="23"/>
  <c r="AE54" i="23"/>
  <c r="AE53" i="23"/>
  <c r="AE52" i="23"/>
  <c r="AE51" i="23"/>
  <c r="AE50" i="23"/>
  <c r="AE49" i="23"/>
  <c r="AE48" i="23"/>
  <c r="AE47" i="23"/>
  <c r="AE46" i="23"/>
  <c r="AE45" i="23"/>
  <c r="AE44" i="23"/>
  <c r="AE43" i="23"/>
  <c r="AE42" i="23"/>
  <c r="AE41" i="23"/>
  <c r="AE40" i="23"/>
  <c r="AE39" i="23"/>
  <c r="AE38" i="23"/>
  <c r="AE37" i="23"/>
  <c r="AE36" i="23"/>
  <c r="AE35" i="23"/>
  <c r="AE34" i="23"/>
  <c r="AE33" i="23"/>
  <c r="AE32" i="23"/>
  <c r="AE31" i="23"/>
  <c r="AE30" i="23"/>
  <c r="AE29" i="23"/>
  <c r="AE28" i="23"/>
  <c r="AE27" i="23"/>
  <c r="AE26" i="23"/>
  <c r="AE25" i="23"/>
  <c r="AE24" i="23"/>
  <c r="AE23" i="23"/>
  <c r="AE22" i="23"/>
  <c r="AE21" i="23"/>
  <c r="AE20" i="23"/>
  <c r="AE19" i="23"/>
  <c r="AE18" i="23"/>
  <c r="AE17" i="23"/>
  <c r="AE16" i="23"/>
  <c r="AE15" i="23"/>
  <c r="AE14" i="23"/>
  <c r="E27" i="23" l="1"/>
  <c r="E5" i="23" s="1"/>
  <c r="E73" i="23" s="1"/>
  <c r="AJ7" i="23"/>
  <c r="AE8" i="23"/>
  <c r="AE9" i="23" s="1"/>
  <c r="AE10" i="23" s="1"/>
  <c r="AE11" i="23" s="1"/>
  <c r="AE12" i="23" s="1"/>
  <c r="AE13" i="23" s="1"/>
  <c r="AD8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D49" i="23"/>
  <c r="AD50" i="23"/>
  <c r="AD51" i="23"/>
  <c r="AD52" i="23"/>
  <c r="AD53" i="23"/>
  <c r="AD54" i="23"/>
  <c r="AD55" i="23"/>
  <c r="AD56" i="23"/>
  <c r="AD57" i="23"/>
  <c r="AD58" i="23"/>
  <c r="AD59" i="23"/>
  <c r="AD60" i="23"/>
  <c r="AD61" i="23"/>
  <c r="AD62" i="23"/>
  <c r="AD63" i="23"/>
  <c r="AD64" i="23"/>
  <c r="AD65" i="23"/>
  <c r="AD66" i="23"/>
  <c r="AD67" i="23"/>
  <c r="AD68" i="23"/>
  <c r="AD69" i="23"/>
  <c r="AD70" i="23"/>
  <c r="AD71" i="23"/>
  <c r="AD72" i="23"/>
  <c r="AD73" i="23"/>
  <c r="AD74" i="23"/>
  <c r="AD75" i="23"/>
  <c r="AD76" i="23"/>
  <c r="AD77" i="23"/>
  <c r="AD78" i="23"/>
  <c r="AD79" i="23"/>
  <c r="AD80" i="23"/>
  <c r="AD81" i="23"/>
  <c r="AD82" i="23"/>
  <c r="AD83" i="23"/>
  <c r="AD84" i="23"/>
  <c r="AD85" i="23"/>
  <c r="AD86" i="23"/>
  <c r="AD87" i="23"/>
  <c r="AD88" i="23"/>
  <c r="AD89" i="23"/>
  <c r="AD90" i="23"/>
  <c r="AD91" i="23"/>
  <c r="AD92" i="23"/>
  <c r="AD93" i="23"/>
  <c r="AD94" i="23"/>
  <c r="AD95" i="23"/>
  <c r="AD96" i="23"/>
  <c r="AD97" i="23"/>
  <c r="AD98" i="23"/>
  <c r="AD99" i="23"/>
  <c r="AD100" i="23"/>
  <c r="AD101" i="23"/>
  <c r="AD102" i="23"/>
  <c r="AD103" i="23"/>
  <c r="AD104" i="23"/>
  <c r="AD105" i="23"/>
  <c r="AD106" i="23"/>
  <c r="AD107" i="23"/>
  <c r="AD108" i="23"/>
  <c r="AD109" i="23"/>
  <c r="AD110" i="23"/>
  <c r="AD111" i="23"/>
  <c r="AD112" i="23"/>
  <c r="AD113" i="23"/>
  <c r="AD114" i="23"/>
  <c r="AD115" i="23"/>
  <c r="AD116" i="23"/>
  <c r="AD117" i="23"/>
  <c r="AD118" i="23"/>
  <c r="AD119" i="23"/>
  <c r="AD120" i="23"/>
  <c r="AD121" i="23"/>
  <c r="AD122" i="23"/>
  <c r="AD123" i="23"/>
  <c r="AD124" i="23"/>
  <c r="AD125" i="23"/>
  <c r="AD126" i="23"/>
  <c r="AD127" i="23"/>
  <c r="AD128" i="23"/>
  <c r="AD129" i="23"/>
  <c r="AD130" i="23"/>
  <c r="AD131" i="23"/>
  <c r="AD132" i="23"/>
  <c r="AD133" i="23"/>
  <c r="AD134" i="23"/>
  <c r="AD135" i="23"/>
  <c r="AD136" i="23"/>
  <c r="AD137" i="23"/>
  <c r="AD138" i="23"/>
  <c r="AD139" i="23"/>
  <c r="AD140" i="23"/>
  <c r="AD141" i="23"/>
  <c r="AD142" i="23"/>
  <c r="AD143" i="23"/>
  <c r="AD144" i="23"/>
  <c r="AD145" i="23"/>
  <c r="AD146" i="23"/>
  <c r="AD147" i="23"/>
  <c r="AD148" i="23"/>
  <c r="AD149" i="23"/>
  <c r="AD150" i="23"/>
  <c r="AD151" i="23"/>
  <c r="AD152" i="23"/>
  <c r="AD153" i="23"/>
  <c r="AD154" i="23"/>
  <c r="AD155" i="23"/>
  <c r="AD156" i="23"/>
  <c r="AD157" i="23"/>
  <c r="T9" i="23"/>
  <c r="AX17" i="3"/>
  <c r="AP150" i="3"/>
  <c r="AM150" i="3"/>
  <c r="AL171" i="3" s="1"/>
  <c r="AL185" i="3" s="1"/>
  <c r="AJ150" i="3"/>
  <c r="AG150" i="3"/>
  <c r="AD150" i="3"/>
  <c r="AA150" i="3"/>
  <c r="X150" i="3"/>
  <c r="U150" i="3"/>
  <c r="R150" i="3"/>
  <c r="O150" i="3"/>
  <c r="N171" i="3" s="1"/>
  <c r="N185" i="3" s="1"/>
  <c r="H102" i="3"/>
  <c r="K102" i="3"/>
  <c r="N102" i="3"/>
  <c r="Q102" i="3"/>
  <c r="T102" i="3"/>
  <c r="W102" i="3"/>
  <c r="Z102" i="3"/>
  <c r="AC102" i="3"/>
  <c r="AF102" i="3"/>
  <c r="AI102" i="3"/>
  <c r="AL102" i="3"/>
  <c r="AO102" i="3"/>
  <c r="H100" i="3"/>
  <c r="K100" i="3"/>
  <c r="N100" i="3"/>
  <c r="Q100" i="3"/>
  <c r="T100" i="3"/>
  <c r="W100" i="3"/>
  <c r="Z100" i="3"/>
  <c r="AC100" i="3"/>
  <c r="AF100" i="3"/>
  <c r="AI100" i="3"/>
  <c r="AL100" i="3"/>
  <c r="AO100" i="3"/>
  <c r="H98" i="3"/>
  <c r="K98" i="3"/>
  <c r="N98" i="3"/>
  <c r="Q98" i="3"/>
  <c r="T98" i="3"/>
  <c r="W98" i="3"/>
  <c r="Z98" i="3"/>
  <c r="AC98" i="3"/>
  <c r="AF98" i="3"/>
  <c r="AI98" i="3"/>
  <c r="AL98" i="3"/>
  <c r="AO98" i="3"/>
  <c r="H96" i="3"/>
  <c r="K96" i="3"/>
  <c r="N96" i="3"/>
  <c r="Q96" i="3"/>
  <c r="T96" i="3"/>
  <c r="W96" i="3"/>
  <c r="Z96" i="3"/>
  <c r="AC96" i="3"/>
  <c r="AF96" i="3"/>
  <c r="AI96" i="3"/>
  <c r="AL96" i="3"/>
  <c r="AO96" i="3"/>
  <c r="H94" i="3"/>
  <c r="K94" i="3"/>
  <c r="N94" i="3"/>
  <c r="Q94" i="3"/>
  <c r="T94" i="3"/>
  <c r="W94" i="3"/>
  <c r="Z94" i="3"/>
  <c r="AC94" i="3"/>
  <c r="AF94" i="3"/>
  <c r="AI94" i="3"/>
  <c r="AL94" i="3"/>
  <c r="AO94" i="3"/>
  <c r="H92" i="3"/>
  <c r="K92" i="3"/>
  <c r="N92" i="3"/>
  <c r="Q92" i="3"/>
  <c r="T92" i="3"/>
  <c r="W92" i="3"/>
  <c r="Z92" i="3"/>
  <c r="AC92" i="3"/>
  <c r="AF92" i="3"/>
  <c r="AI92" i="3"/>
  <c r="AL92" i="3"/>
  <c r="AO92" i="3"/>
  <c r="H88" i="3"/>
  <c r="K88" i="3"/>
  <c r="N88" i="3"/>
  <c r="Q88" i="3"/>
  <c r="T88" i="3"/>
  <c r="W88" i="3"/>
  <c r="Z88" i="3"/>
  <c r="AC88" i="3"/>
  <c r="AF88" i="3"/>
  <c r="AI88" i="3"/>
  <c r="AL88" i="3"/>
  <c r="AO88" i="3"/>
  <c r="H86" i="3"/>
  <c r="K86" i="3"/>
  <c r="N86" i="3"/>
  <c r="Q86" i="3"/>
  <c r="T86" i="3"/>
  <c r="W86" i="3"/>
  <c r="Z86" i="3"/>
  <c r="AC86" i="3"/>
  <c r="AF86" i="3"/>
  <c r="AI86" i="3"/>
  <c r="AL86" i="3"/>
  <c r="AO86" i="3"/>
  <c r="H84" i="3"/>
  <c r="K84" i="3"/>
  <c r="N84" i="3"/>
  <c r="Q84" i="3"/>
  <c r="T84" i="3"/>
  <c r="W84" i="3"/>
  <c r="Z84" i="3"/>
  <c r="AC84" i="3"/>
  <c r="AF84" i="3"/>
  <c r="AI84" i="3"/>
  <c r="AL84" i="3"/>
  <c r="AO84" i="3"/>
  <c r="H90" i="3"/>
  <c r="K90" i="3"/>
  <c r="N90" i="3"/>
  <c r="Q90" i="3"/>
  <c r="T90" i="3"/>
  <c r="W90" i="3"/>
  <c r="Z90" i="3"/>
  <c r="AC90" i="3"/>
  <c r="AF90" i="3"/>
  <c r="AI90" i="3"/>
  <c r="AL90" i="3"/>
  <c r="AO90" i="3"/>
  <c r="AN20" i="23"/>
  <c r="AN12" i="23"/>
  <c r="AN13" i="23"/>
  <c r="AN14" i="23"/>
  <c r="AN15" i="23"/>
  <c r="AN16" i="23"/>
  <c r="AN17" i="23"/>
  <c r="AN18" i="23"/>
  <c r="AN19" i="23"/>
  <c r="AN21" i="23"/>
  <c r="AN22" i="23"/>
  <c r="AN23" i="23"/>
  <c r="AN24" i="23"/>
  <c r="AN25" i="23"/>
  <c r="AN26" i="23"/>
  <c r="AN27" i="23"/>
  <c r="AN28" i="23"/>
  <c r="AN29" i="23"/>
  <c r="AN30" i="23"/>
  <c r="AN31" i="23"/>
  <c r="AN32" i="23"/>
  <c r="AN33" i="23"/>
  <c r="AN34" i="23"/>
  <c r="AN35" i="23"/>
  <c r="AN36" i="23"/>
  <c r="AN37" i="23"/>
  <c r="AN38" i="23"/>
  <c r="AN39" i="23"/>
  <c r="AN40" i="23"/>
  <c r="AN41" i="23"/>
  <c r="AN42" i="23"/>
  <c r="AN43" i="23"/>
  <c r="AN44" i="23"/>
  <c r="AN45" i="23"/>
  <c r="AN46" i="23"/>
  <c r="AN47" i="23"/>
  <c r="AN48" i="23"/>
  <c r="AN49" i="23"/>
  <c r="AN50" i="23"/>
  <c r="AN51" i="23"/>
  <c r="AN52" i="23"/>
  <c r="AN53" i="23"/>
  <c r="AN54" i="23"/>
  <c r="AN55" i="23"/>
  <c r="AN56" i="23"/>
  <c r="AN57" i="23"/>
  <c r="AN58" i="23"/>
  <c r="AN59" i="23"/>
  <c r="AN60" i="23"/>
  <c r="AN61" i="23"/>
  <c r="AN62" i="23"/>
  <c r="AN63" i="23"/>
  <c r="AN64" i="23"/>
  <c r="AN65" i="23"/>
  <c r="AN66" i="23"/>
  <c r="AN67" i="23"/>
  <c r="AN68" i="23"/>
  <c r="AN69" i="23"/>
  <c r="AN70" i="23"/>
  <c r="AN71" i="23"/>
  <c r="AN72" i="23"/>
  <c r="AN73" i="23"/>
  <c r="AN74" i="23"/>
  <c r="AN75" i="23"/>
  <c r="AN76" i="23"/>
  <c r="AN77" i="23"/>
  <c r="AN78" i="23"/>
  <c r="AN79" i="23"/>
  <c r="AN80" i="23"/>
  <c r="AN81" i="23"/>
  <c r="AN82" i="23"/>
  <c r="AN83" i="23"/>
  <c r="AN84" i="23"/>
  <c r="AN85" i="23"/>
  <c r="AN86" i="23"/>
  <c r="AN87" i="23"/>
  <c r="AN88" i="23"/>
  <c r="AN89" i="23"/>
  <c r="AN90" i="23"/>
  <c r="AN91" i="23"/>
  <c r="AN92" i="23"/>
  <c r="AN93" i="23"/>
  <c r="AN94" i="23"/>
  <c r="AN95" i="23"/>
  <c r="AN96" i="23"/>
  <c r="AN97" i="23"/>
  <c r="AN98" i="23"/>
  <c r="AN99" i="23"/>
  <c r="AN100" i="23"/>
  <c r="AN101" i="23"/>
  <c r="AN102" i="23"/>
  <c r="AN103" i="23"/>
  <c r="AN104" i="23"/>
  <c r="AN105" i="23"/>
  <c r="AN106" i="23"/>
  <c r="AN107" i="23"/>
  <c r="AN108" i="23"/>
  <c r="AN109" i="23"/>
  <c r="AN110" i="23"/>
  <c r="AN111" i="23"/>
  <c r="AN112" i="23"/>
  <c r="AN113" i="23"/>
  <c r="AN114" i="23"/>
  <c r="AN115" i="23"/>
  <c r="AN116" i="23"/>
  <c r="AN117" i="23"/>
  <c r="AN118" i="23"/>
  <c r="AN119" i="23"/>
  <c r="AN120" i="23"/>
  <c r="AN121" i="23"/>
  <c r="AN122" i="23"/>
  <c r="AN123" i="23"/>
  <c r="AN124" i="23"/>
  <c r="AN125" i="23"/>
  <c r="AN126" i="23"/>
  <c r="AN127" i="23"/>
  <c r="AN128" i="23"/>
  <c r="AN129" i="23"/>
  <c r="AN130" i="23"/>
  <c r="AN131" i="23"/>
  <c r="AN132" i="23"/>
  <c r="AN133" i="23"/>
  <c r="AN134" i="23"/>
  <c r="AN135" i="23"/>
  <c r="AN136" i="23"/>
  <c r="AN137" i="23"/>
  <c r="AN138" i="23"/>
  <c r="AN139" i="23"/>
  <c r="AN140" i="23"/>
  <c r="AN141" i="23"/>
  <c r="AN142" i="23"/>
  <c r="AN143" i="23"/>
  <c r="AN144" i="23"/>
  <c r="AN145" i="23"/>
  <c r="AN146" i="23"/>
  <c r="AN147" i="23"/>
  <c r="AN148" i="23"/>
  <c r="AN149" i="23"/>
  <c r="AN150" i="23"/>
  <c r="AN151" i="23"/>
  <c r="AN152" i="23"/>
  <c r="AN153" i="23"/>
  <c r="AN154" i="23"/>
  <c r="AN155" i="23"/>
  <c r="AN156" i="23"/>
  <c r="AN157" i="23"/>
  <c r="AN158" i="23"/>
  <c r="AN159" i="23"/>
  <c r="AN160" i="23"/>
  <c r="AN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49" i="23"/>
  <c r="AH50" i="23"/>
  <c r="AH51" i="23"/>
  <c r="AH52" i="23"/>
  <c r="AH53" i="23"/>
  <c r="AH54" i="23"/>
  <c r="AH55" i="23"/>
  <c r="AH56" i="23"/>
  <c r="AH57" i="23"/>
  <c r="AH58" i="23"/>
  <c r="AH59" i="23"/>
  <c r="AH60" i="23"/>
  <c r="AH61" i="23"/>
  <c r="AH62" i="23"/>
  <c r="AH63" i="23"/>
  <c r="AH64" i="23"/>
  <c r="AH65" i="23"/>
  <c r="AH66" i="23"/>
  <c r="AH67" i="23"/>
  <c r="AH68" i="23"/>
  <c r="AH69" i="23"/>
  <c r="AH70" i="23"/>
  <c r="AH71" i="23"/>
  <c r="AH72" i="23"/>
  <c r="AH73" i="23"/>
  <c r="AH74" i="23"/>
  <c r="AH75" i="23"/>
  <c r="AH76" i="23"/>
  <c r="AH77" i="23"/>
  <c r="AH78" i="23"/>
  <c r="AH79" i="23"/>
  <c r="AH80" i="23"/>
  <c r="AH81" i="23"/>
  <c r="AH82" i="23"/>
  <c r="AH83" i="23"/>
  <c r="AH84" i="23"/>
  <c r="AH85" i="23"/>
  <c r="AH86" i="23"/>
  <c r="AH87" i="23"/>
  <c r="AH88" i="23"/>
  <c r="AH89" i="23"/>
  <c r="AH90" i="23"/>
  <c r="AH91" i="23"/>
  <c r="AH92" i="23"/>
  <c r="AH93" i="23"/>
  <c r="AH94" i="23"/>
  <c r="AH95" i="23"/>
  <c r="AH96" i="23"/>
  <c r="AH97" i="23"/>
  <c r="AH98" i="23"/>
  <c r="AH99" i="23"/>
  <c r="AH100" i="23"/>
  <c r="AH101" i="23"/>
  <c r="AH102" i="23"/>
  <c r="AH103" i="23"/>
  <c r="AH104" i="23"/>
  <c r="AH105" i="23"/>
  <c r="AH106" i="23"/>
  <c r="AH107" i="23"/>
  <c r="AH108" i="23"/>
  <c r="AH109" i="23"/>
  <c r="AH110" i="23"/>
  <c r="AH111" i="23"/>
  <c r="AH112" i="23"/>
  <c r="AH113" i="23"/>
  <c r="AH114" i="23"/>
  <c r="AH115" i="23"/>
  <c r="AH116" i="23"/>
  <c r="AH117" i="23"/>
  <c r="AH118" i="23"/>
  <c r="AH119" i="23"/>
  <c r="AH120" i="23"/>
  <c r="AH121" i="23"/>
  <c r="AH122" i="23"/>
  <c r="AH123" i="23"/>
  <c r="AH124" i="23"/>
  <c r="AH125" i="23"/>
  <c r="AH126" i="23"/>
  <c r="AH127" i="23"/>
  <c r="AH128" i="23"/>
  <c r="AH129" i="23"/>
  <c r="AH130" i="23"/>
  <c r="AH131" i="23"/>
  <c r="AH132" i="23"/>
  <c r="AH133" i="23"/>
  <c r="AH134" i="23"/>
  <c r="AH135" i="23"/>
  <c r="AH136" i="23"/>
  <c r="AH137" i="23"/>
  <c r="AH138" i="23"/>
  <c r="AH139" i="23"/>
  <c r="AH140" i="23"/>
  <c r="AH141" i="23"/>
  <c r="AH142" i="23"/>
  <c r="AH143" i="23"/>
  <c r="AH144" i="23"/>
  <c r="AH145" i="23"/>
  <c r="AH146" i="23"/>
  <c r="AH147" i="23"/>
  <c r="AH148" i="23"/>
  <c r="AH149" i="23"/>
  <c r="AH150" i="23"/>
  <c r="AH151" i="23"/>
  <c r="AH152" i="23"/>
  <c r="AH153" i="23"/>
  <c r="AH154" i="23"/>
  <c r="AH155" i="23"/>
  <c r="AH156" i="23"/>
  <c r="AH157" i="23"/>
  <c r="AH158" i="23"/>
  <c r="AH159" i="23"/>
  <c r="AH160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  <c r="X42" i="23"/>
  <c r="X43" i="23"/>
  <c r="X44" i="23"/>
  <c r="X45" i="23"/>
  <c r="X46" i="23"/>
  <c r="X47" i="23"/>
  <c r="X48" i="23"/>
  <c r="X49" i="23"/>
  <c r="X50" i="23"/>
  <c r="X51" i="23"/>
  <c r="X52" i="23"/>
  <c r="X53" i="23"/>
  <c r="X54" i="23"/>
  <c r="X55" i="23"/>
  <c r="X56" i="23"/>
  <c r="X57" i="23"/>
  <c r="X58" i="23"/>
  <c r="X59" i="23"/>
  <c r="X60" i="23"/>
  <c r="X61" i="23"/>
  <c r="X62" i="23"/>
  <c r="X63" i="23"/>
  <c r="X64" i="23"/>
  <c r="X65" i="23"/>
  <c r="X66" i="23"/>
  <c r="X67" i="23"/>
  <c r="X68" i="23"/>
  <c r="X69" i="23"/>
  <c r="X70" i="23"/>
  <c r="X71" i="23"/>
  <c r="X72" i="23"/>
  <c r="X73" i="23"/>
  <c r="X74" i="23"/>
  <c r="X75" i="23"/>
  <c r="X76" i="23"/>
  <c r="X77" i="23"/>
  <c r="X78" i="23"/>
  <c r="X79" i="23"/>
  <c r="X80" i="23"/>
  <c r="X81" i="23"/>
  <c r="X82" i="23"/>
  <c r="X83" i="23"/>
  <c r="X84" i="23"/>
  <c r="X85" i="23"/>
  <c r="X86" i="23"/>
  <c r="X87" i="23"/>
  <c r="X88" i="23"/>
  <c r="X89" i="23"/>
  <c r="X90" i="23"/>
  <c r="X91" i="23"/>
  <c r="X92" i="23"/>
  <c r="X93" i="23"/>
  <c r="X94" i="23"/>
  <c r="X95" i="23"/>
  <c r="X96" i="23"/>
  <c r="X97" i="23"/>
  <c r="X98" i="23"/>
  <c r="X99" i="23"/>
  <c r="X100" i="23"/>
  <c r="X101" i="23"/>
  <c r="X102" i="23"/>
  <c r="X103" i="23"/>
  <c r="X104" i="23"/>
  <c r="X105" i="23"/>
  <c r="X106" i="23"/>
  <c r="X107" i="23"/>
  <c r="X108" i="23"/>
  <c r="X109" i="23"/>
  <c r="X110" i="23"/>
  <c r="X111" i="23"/>
  <c r="X112" i="23"/>
  <c r="X113" i="23"/>
  <c r="X114" i="23"/>
  <c r="X115" i="23"/>
  <c r="X116" i="23"/>
  <c r="X117" i="23"/>
  <c r="X118" i="23"/>
  <c r="X119" i="23"/>
  <c r="X120" i="23"/>
  <c r="X121" i="23"/>
  <c r="X122" i="23"/>
  <c r="X123" i="23"/>
  <c r="X124" i="23"/>
  <c r="X125" i="23"/>
  <c r="X126" i="23"/>
  <c r="X127" i="23"/>
  <c r="X128" i="23"/>
  <c r="X129" i="23"/>
  <c r="X130" i="23"/>
  <c r="X131" i="23"/>
  <c r="X132" i="23"/>
  <c r="X133" i="23"/>
  <c r="X134" i="23"/>
  <c r="X135" i="23"/>
  <c r="X136" i="23"/>
  <c r="X137" i="23"/>
  <c r="X138" i="23"/>
  <c r="X139" i="23"/>
  <c r="X140" i="23"/>
  <c r="X141" i="23"/>
  <c r="X142" i="23"/>
  <c r="X143" i="23"/>
  <c r="X144" i="23"/>
  <c r="X145" i="23"/>
  <c r="X146" i="23"/>
  <c r="X147" i="23"/>
  <c r="X148" i="23"/>
  <c r="X149" i="23"/>
  <c r="X150" i="23"/>
  <c r="X151" i="23"/>
  <c r="X152" i="23"/>
  <c r="X153" i="23"/>
  <c r="X154" i="23"/>
  <c r="X155" i="23"/>
  <c r="X156" i="23"/>
  <c r="X157" i="23"/>
  <c r="C5" i="23"/>
  <c r="E16" i="25"/>
  <c r="T10" i="23"/>
  <c r="T11" i="23"/>
  <c r="T12" i="23"/>
  <c r="T13" i="23"/>
  <c r="T14" i="23"/>
  <c r="T15" i="23"/>
  <c r="T16" i="23"/>
  <c r="T17" i="23"/>
  <c r="T18" i="23"/>
  <c r="T20" i="23"/>
  <c r="T21" i="23"/>
  <c r="T22" i="23"/>
  <c r="T23" i="23"/>
  <c r="T24" i="23"/>
  <c r="T25" i="23"/>
  <c r="T26" i="23"/>
  <c r="T30" i="23"/>
  <c r="T31" i="23"/>
  <c r="T32" i="23"/>
  <c r="T33" i="23"/>
  <c r="T34" i="23"/>
  <c r="T35" i="23"/>
  <c r="T36" i="23"/>
  <c r="T37" i="23"/>
  <c r="T38" i="23"/>
  <c r="T39" i="23"/>
  <c r="T40" i="23"/>
  <c r="T44" i="23"/>
  <c r="T45" i="23"/>
  <c r="T46" i="23"/>
  <c r="T47" i="23"/>
  <c r="T48" i="23"/>
  <c r="T49" i="23"/>
  <c r="T50" i="23"/>
  <c r="T51" i="23"/>
  <c r="T52" i="23"/>
  <c r="T53" i="23"/>
  <c r="T54" i="23"/>
  <c r="T58" i="23"/>
  <c r="T59" i="23"/>
  <c r="T60" i="23"/>
  <c r="T61" i="23"/>
  <c r="T62" i="23"/>
  <c r="T63" i="23"/>
  <c r="T64" i="23"/>
  <c r="T68" i="23"/>
  <c r="T69" i="23"/>
  <c r="T70" i="23"/>
  <c r="G9" i="23"/>
  <c r="G10" i="23"/>
  <c r="G12" i="23"/>
  <c r="G13" i="23"/>
  <c r="G15" i="23"/>
  <c r="G16" i="23"/>
  <c r="G20" i="23"/>
  <c r="G21" i="23"/>
  <c r="G22" i="23"/>
  <c r="G70" i="23"/>
  <c r="G69" i="23"/>
  <c r="G68" i="23"/>
  <c r="G71" i="23" s="1"/>
  <c r="G64" i="23"/>
  <c r="G63" i="23"/>
  <c r="G62" i="23"/>
  <c r="G61" i="23"/>
  <c r="G60" i="23"/>
  <c r="G59" i="23"/>
  <c r="G65" i="23" s="1"/>
  <c r="G58" i="23"/>
  <c r="G54" i="23"/>
  <c r="G53" i="23"/>
  <c r="G52" i="23"/>
  <c r="G51" i="23"/>
  <c r="G50" i="23"/>
  <c r="G49" i="23"/>
  <c r="G48" i="23"/>
  <c r="G47" i="23"/>
  <c r="G55" i="23" s="1"/>
  <c r="G46" i="23"/>
  <c r="G45" i="23"/>
  <c r="G44" i="23"/>
  <c r="G40" i="23"/>
  <c r="G39" i="23"/>
  <c r="G38" i="23"/>
  <c r="G37" i="23"/>
  <c r="G36" i="23"/>
  <c r="G35" i="23"/>
  <c r="G34" i="23"/>
  <c r="G33" i="23"/>
  <c r="G32" i="23"/>
  <c r="G31" i="23"/>
  <c r="G30" i="23"/>
  <c r="G41" i="23" s="1"/>
  <c r="G26" i="23"/>
  <c r="G25" i="23"/>
  <c r="G24" i="23"/>
  <c r="G23" i="23"/>
  <c r="G18" i="23"/>
  <c r="G17" i="23"/>
  <c r="G14" i="23"/>
  <c r="G11" i="23"/>
  <c r="J4" i="22"/>
  <c r="J4" i="21"/>
  <c r="J4" i="20"/>
  <c r="K4" i="24"/>
  <c r="R4" i="3"/>
  <c r="G5" i="19"/>
  <c r="E4" i="25"/>
  <c r="L5" i="23"/>
  <c r="R7" i="23"/>
  <c r="R29" i="23" s="1"/>
  <c r="Q7" i="23"/>
  <c r="Q29" i="23" s="1"/>
  <c r="C3" i="23"/>
  <c r="E41" i="23"/>
  <c r="E55" i="23"/>
  <c r="E65" i="23"/>
  <c r="E71" i="23"/>
  <c r="T43" i="23"/>
  <c r="T57" i="23"/>
  <c r="T67" i="23"/>
  <c r="N65" i="23"/>
  <c r="L65" i="23"/>
  <c r="J65" i="23"/>
  <c r="J55" i="23"/>
  <c r="N71" i="23"/>
  <c r="L71" i="23"/>
  <c r="J71" i="23"/>
  <c r="N55" i="23"/>
  <c r="L55" i="23"/>
  <c r="J27" i="23"/>
  <c r="J41" i="23"/>
  <c r="N41" i="23"/>
  <c r="L41" i="23"/>
  <c r="N27" i="23"/>
  <c r="L27" i="23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AI39" i="22"/>
  <c r="D37" i="22"/>
  <c r="G37" i="22" s="1"/>
  <c r="J37" i="22" s="1"/>
  <c r="M37" i="22" s="1"/>
  <c r="P37" i="22" s="1"/>
  <c r="S37" i="22" s="1"/>
  <c r="V37" i="22" s="1"/>
  <c r="Y37" i="22" s="1"/>
  <c r="AB37" i="22" s="1"/>
  <c r="AE37" i="22" s="1"/>
  <c r="AH37" i="22" s="1"/>
  <c r="AK37" i="22" s="1"/>
  <c r="S35" i="22"/>
  <c r="P35" i="22"/>
  <c r="AL34" i="22"/>
  <c r="AK34" i="22"/>
  <c r="AK35" i="22" s="1"/>
  <c r="AI34" i="22"/>
  <c r="AH34" i="22"/>
  <c r="AH35" i="22" s="1"/>
  <c r="AF34" i="22"/>
  <c r="AF39" i="22" s="1"/>
  <c r="AE34" i="22"/>
  <c r="AE39" i="22" s="1"/>
  <c r="AC34" i="22"/>
  <c r="AB34" i="22"/>
  <c r="AB35" i="22" s="1"/>
  <c r="Z34" i="22"/>
  <c r="Y34" i="22"/>
  <c r="Y35" i="22"/>
  <c r="W34" i="22"/>
  <c r="V34" i="22"/>
  <c r="V35" i="22" s="1"/>
  <c r="T34" i="22"/>
  <c r="S34" i="22"/>
  <c r="Q34" i="22"/>
  <c r="P34" i="22"/>
  <c r="N34" i="22"/>
  <c r="M34" i="22"/>
  <c r="M39" i="22" s="1"/>
  <c r="M35" i="22"/>
  <c r="K34" i="22"/>
  <c r="J34" i="22"/>
  <c r="J35" i="22" s="1"/>
  <c r="H34" i="22"/>
  <c r="G34" i="22"/>
  <c r="G35" i="22"/>
  <c r="E34" i="22"/>
  <c r="D34" i="22"/>
  <c r="D35" i="22"/>
  <c r="AQ33" i="22"/>
  <c r="AP33" i="22"/>
  <c r="AQ32" i="22"/>
  <c r="AP32" i="22"/>
  <c r="AQ31" i="22"/>
  <c r="AP31" i="22"/>
  <c r="AQ30" i="22"/>
  <c r="AP30" i="22"/>
  <c r="AQ29" i="22"/>
  <c r="AP29" i="22"/>
  <c r="AQ28" i="22"/>
  <c r="AP28" i="22"/>
  <c r="AQ27" i="22"/>
  <c r="AP27" i="22"/>
  <c r="AQ26" i="22"/>
  <c r="AP26" i="22"/>
  <c r="AQ25" i="22"/>
  <c r="AP25" i="22"/>
  <c r="AQ24" i="22"/>
  <c r="AP24" i="22"/>
  <c r="AQ23" i="22"/>
  <c r="AP23" i="22"/>
  <c r="AQ22" i="22"/>
  <c r="AQ34" i="22"/>
  <c r="AP22" i="22"/>
  <c r="D20" i="22"/>
  <c r="G20" i="22" s="1"/>
  <c r="J20" i="22" s="1"/>
  <c r="M20" i="22" s="1"/>
  <c r="P20" i="22" s="1"/>
  <c r="S20" i="22" s="1"/>
  <c r="V20" i="22" s="1"/>
  <c r="Y20" i="22" s="1"/>
  <c r="AB20" i="22" s="1"/>
  <c r="AE20" i="22" s="1"/>
  <c r="AH20" i="22" s="1"/>
  <c r="AK20" i="22" s="1"/>
  <c r="AL17" i="22"/>
  <c r="AL39" i="22" s="1"/>
  <c r="AK17" i="22"/>
  <c r="AK39" i="22" s="1"/>
  <c r="AK18" i="22"/>
  <c r="AI17" i="22"/>
  <c r="AH17" i="22"/>
  <c r="AH39" i="22" s="1"/>
  <c r="AF17" i="22"/>
  <c r="AE17" i="22"/>
  <c r="AC17" i="22"/>
  <c r="AC39" i="22" s="1"/>
  <c r="AB17" i="22"/>
  <c r="AB39" i="22"/>
  <c r="Z17" i="22"/>
  <c r="Z39" i="22" s="1"/>
  <c r="Y17" i="22"/>
  <c r="Y39" i="22" s="1"/>
  <c r="W17" i="22"/>
  <c r="V17" i="22"/>
  <c r="V39" i="22" s="1"/>
  <c r="T17" i="22"/>
  <c r="T39" i="22" s="1"/>
  <c r="S17" i="22"/>
  <c r="S18" i="22" s="1"/>
  <c r="S39" i="22"/>
  <c r="Q17" i="22"/>
  <c r="Q39" i="22" s="1"/>
  <c r="P17" i="22"/>
  <c r="P39" i="22" s="1"/>
  <c r="P18" i="22"/>
  <c r="N17" i="22"/>
  <c r="N39" i="22"/>
  <c r="M17" i="22"/>
  <c r="M18" i="22" s="1"/>
  <c r="K17" i="22"/>
  <c r="K39" i="22" s="1"/>
  <c r="J17" i="22"/>
  <c r="J39" i="22"/>
  <c r="H17" i="22"/>
  <c r="H39" i="22" s="1"/>
  <c r="G17" i="22"/>
  <c r="G39" i="22" s="1"/>
  <c r="E17" i="22"/>
  <c r="D17" i="22"/>
  <c r="AQ16" i="22"/>
  <c r="AP16" i="22"/>
  <c r="AQ15" i="22"/>
  <c r="AP15" i="22"/>
  <c r="AQ14" i="22"/>
  <c r="AP14" i="22"/>
  <c r="AQ13" i="22"/>
  <c r="AP13" i="22"/>
  <c r="AQ12" i="22"/>
  <c r="AP12" i="22"/>
  <c r="AQ11" i="22"/>
  <c r="AP11" i="22"/>
  <c r="AQ10" i="22"/>
  <c r="AP10" i="22"/>
  <c r="D8" i="22"/>
  <c r="G8" i="22" s="1"/>
  <c r="J8" i="22" s="1"/>
  <c r="M8" i="22" s="1"/>
  <c r="P8" i="22" s="1"/>
  <c r="S8" i="22" s="1"/>
  <c r="V8" i="22" s="1"/>
  <c r="Y8" i="22" s="1"/>
  <c r="AB8" i="22" s="1"/>
  <c r="AE8" i="22" s="1"/>
  <c r="AH8" i="22" s="1"/>
  <c r="AK8" i="22" s="1"/>
  <c r="D37" i="21"/>
  <c r="G37" i="21"/>
  <c r="J37" i="21" s="1"/>
  <c r="M37" i="21" s="1"/>
  <c r="P37" i="21" s="1"/>
  <c r="S37" i="21" s="1"/>
  <c r="V37" i="21" s="1"/>
  <c r="Y37" i="21" s="1"/>
  <c r="AB37" i="21" s="1"/>
  <c r="AE37" i="21" s="1"/>
  <c r="AH37" i="21" s="1"/>
  <c r="AK37" i="21" s="1"/>
  <c r="J35" i="21"/>
  <c r="AL34" i="21"/>
  <c r="AL39" i="21" s="1"/>
  <c r="AK34" i="21"/>
  <c r="AK35" i="21" s="1"/>
  <c r="AI34" i="21"/>
  <c r="AH34" i="21"/>
  <c r="AH35" i="21" s="1"/>
  <c r="AF34" i="21"/>
  <c r="AE34" i="21"/>
  <c r="AE35" i="21" s="1"/>
  <c r="AC34" i="21"/>
  <c r="AB34" i="21"/>
  <c r="AB35" i="21" s="1"/>
  <c r="Z34" i="21"/>
  <c r="Y34" i="21"/>
  <c r="Y35" i="21" s="1"/>
  <c r="W34" i="21"/>
  <c r="V34" i="21"/>
  <c r="V35" i="21" s="1"/>
  <c r="T34" i="21"/>
  <c r="T39" i="21" s="1"/>
  <c r="S34" i="21"/>
  <c r="S35" i="21" s="1"/>
  <c r="Q34" i="21"/>
  <c r="P34" i="21"/>
  <c r="P35" i="21" s="1"/>
  <c r="N34" i="21"/>
  <c r="M34" i="21"/>
  <c r="M35" i="21" s="1"/>
  <c r="K34" i="21"/>
  <c r="K39" i="21" s="1"/>
  <c r="J34" i="21"/>
  <c r="H34" i="21"/>
  <c r="H39" i="21" s="1"/>
  <c r="G34" i="21"/>
  <c r="G35" i="21"/>
  <c r="E34" i="21"/>
  <c r="D34" i="21"/>
  <c r="D35" i="21" s="1"/>
  <c r="AQ33" i="21"/>
  <c r="AP33" i="21"/>
  <c r="AQ32" i="21"/>
  <c r="AP32" i="21"/>
  <c r="AQ31" i="21"/>
  <c r="AP31" i="21"/>
  <c r="AQ30" i="21"/>
  <c r="AP30" i="21"/>
  <c r="AQ29" i="21"/>
  <c r="AP29" i="21"/>
  <c r="AQ28" i="21"/>
  <c r="AP28" i="21"/>
  <c r="AQ27" i="21"/>
  <c r="AP27" i="21"/>
  <c r="AQ26" i="21"/>
  <c r="AP26" i="21"/>
  <c r="AQ25" i="21"/>
  <c r="AP25" i="21"/>
  <c r="AQ24" i="21"/>
  <c r="AP24" i="21"/>
  <c r="AQ23" i="21"/>
  <c r="AP23" i="21"/>
  <c r="AQ22" i="21"/>
  <c r="AQ34" i="21" s="1"/>
  <c r="AP22" i="21"/>
  <c r="D20" i="21"/>
  <c r="G20" i="21" s="1"/>
  <c r="J20" i="21" s="1"/>
  <c r="M20" i="21" s="1"/>
  <c r="P20" i="21" s="1"/>
  <c r="S20" i="21" s="1"/>
  <c r="V20" i="21" s="1"/>
  <c r="Y20" i="21" s="1"/>
  <c r="AB20" i="21" s="1"/>
  <c r="AE20" i="21" s="1"/>
  <c r="AH20" i="21" s="1"/>
  <c r="AK20" i="21" s="1"/>
  <c r="AL17" i="21"/>
  <c r="AK17" i="21"/>
  <c r="AK39" i="21" s="1"/>
  <c r="AI17" i="21"/>
  <c r="AI39" i="21" s="1"/>
  <c r="AH17" i="21"/>
  <c r="AH39" i="21" s="1"/>
  <c r="AF17" i="21"/>
  <c r="AF39" i="21"/>
  <c r="AE17" i="21"/>
  <c r="AE18" i="21" s="1"/>
  <c r="AC17" i="21"/>
  <c r="AB17" i="21"/>
  <c r="Z17" i="21"/>
  <c r="Z39" i="21"/>
  <c r="Y17" i="21"/>
  <c r="Y39" i="21" s="1"/>
  <c r="W17" i="21"/>
  <c r="W39" i="21" s="1"/>
  <c r="V17" i="21"/>
  <c r="V18" i="21" s="1"/>
  <c r="T17" i="21"/>
  <c r="S17" i="21"/>
  <c r="Q17" i="21"/>
  <c r="Q39" i="21"/>
  <c r="P17" i="21"/>
  <c r="P18" i="21" s="1"/>
  <c r="P39" i="21"/>
  <c r="N17" i="21"/>
  <c r="N39" i="21"/>
  <c r="M17" i="21"/>
  <c r="M18" i="21" s="1"/>
  <c r="K17" i="21"/>
  <c r="J17" i="21"/>
  <c r="J39" i="21"/>
  <c r="H17" i="21"/>
  <c r="G17" i="21"/>
  <c r="G39" i="21" s="1"/>
  <c r="E17" i="21"/>
  <c r="E39" i="21"/>
  <c r="D42" i="21" s="1"/>
  <c r="D17" i="21"/>
  <c r="D39" i="21" s="1"/>
  <c r="AQ16" i="21"/>
  <c r="AP16" i="21"/>
  <c r="AQ15" i="21"/>
  <c r="AP15" i="21"/>
  <c r="AQ14" i="21"/>
  <c r="AP14" i="21"/>
  <c r="AQ13" i="21"/>
  <c r="AP13" i="21"/>
  <c r="AQ12" i="21"/>
  <c r="AP12" i="21"/>
  <c r="AQ11" i="21"/>
  <c r="AP11" i="21"/>
  <c r="AQ10" i="21"/>
  <c r="AQ17" i="21" s="1"/>
  <c r="AP10" i="21"/>
  <c r="D8" i="21"/>
  <c r="G8" i="21" s="1"/>
  <c r="J8" i="21" s="1"/>
  <c r="M8" i="21" s="1"/>
  <c r="P8" i="21" s="1"/>
  <c r="S8" i="21" s="1"/>
  <c r="V8" i="21" s="1"/>
  <c r="Y8" i="21" s="1"/>
  <c r="AB8" i="21" s="1"/>
  <c r="AE8" i="21" s="1"/>
  <c r="AH8" i="21" s="1"/>
  <c r="AK8" i="21" s="1"/>
  <c r="AQ13" i="20"/>
  <c r="AQ12" i="20"/>
  <c r="AQ27" i="20"/>
  <c r="AP13" i="20"/>
  <c r="AP12" i="20"/>
  <c r="AP27" i="20"/>
  <c r="D8" i="20"/>
  <c r="G8" i="20" s="1"/>
  <c r="J8" i="20" s="1"/>
  <c r="M8" i="20" s="1"/>
  <c r="P8" i="20" s="1"/>
  <c r="S8" i="20" s="1"/>
  <c r="V8" i="20" s="1"/>
  <c r="Y8" i="20" s="1"/>
  <c r="AB8" i="20" s="1"/>
  <c r="AE8" i="20" s="1"/>
  <c r="AH8" i="20" s="1"/>
  <c r="AK8" i="20" s="1"/>
  <c r="D37" i="20"/>
  <c r="G37" i="20" s="1"/>
  <c r="J37" i="20" s="1"/>
  <c r="M37" i="20" s="1"/>
  <c r="P37" i="20" s="1"/>
  <c r="S37" i="20" s="1"/>
  <c r="V37" i="20" s="1"/>
  <c r="Y37" i="20" s="1"/>
  <c r="AB37" i="20" s="1"/>
  <c r="AE37" i="20" s="1"/>
  <c r="AH37" i="20" s="1"/>
  <c r="AK37" i="20" s="1"/>
  <c r="D20" i="20"/>
  <c r="G20" i="20" s="1"/>
  <c r="J20" i="20" s="1"/>
  <c r="M20" i="20" s="1"/>
  <c r="P20" i="20" s="1"/>
  <c r="S20" i="20" s="1"/>
  <c r="V20" i="20" s="1"/>
  <c r="Y20" i="20" s="1"/>
  <c r="AB20" i="20" s="1"/>
  <c r="AE20" i="20" s="1"/>
  <c r="AH20" i="20" s="1"/>
  <c r="AK20" i="20" s="1"/>
  <c r="H7" i="3"/>
  <c r="D10" i="24" s="1"/>
  <c r="AK34" i="20"/>
  <c r="AK35" i="20" s="1"/>
  <c r="AH34" i="20"/>
  <c r="AH35" i="20"/>
  <c r="AE34" i="20"/>
  <c r="AE35" i="20" s="1"/>
  <c r="AB34" i="20"/>
  <c r="AB35" i="20"/>
  <c r="Y34" i="20"/>
  <c r="Y35" i="20" s="1"/>
  <c r="V34" i="20"/>
  <c r="V35" i="20"/>
  <c r="S34" i="20"/>
  <c r="S35" i="20" s="1"/>
  <c r="P34" i="20"/>
  <c r="P39" i="20" s="1"/>
  <c r="P35" i="20"/>
  <c r="M34" i="20"/>
  <c r="M35" i="20" s="1"/>
  <c r="J34" i="20"/>
  <c r="J35" i="20"/>
  <c r="G34" i="20"/>
  <c r="G35" i="20" s="1"/>
  <c r="D34" i="20"/>
  <c r="D35" i="20"/>
  <c r="AQ33" i="20"/>
  <c r="AP33" i="20"/>
  <c r="AQ32" i="20"/>
  <c r="AP32" i="20"/>
  <c r="AQ31" i="20"/>
  <c r="AP31" i="20"/>
  <c r="AQ30" i="20"/>
  <c r="AP30" i="20"/>
  <c r="AQ29" i="20"/>
  <c r="AP29" i="20"/>
  <c r="AQ28" i="20"/>
  <c r="AP28" i="20"/>
  <c r="AQ26" i="20"/>
  <c r="AP26" i="20"/>
  <c r="AQ25" i="20"/>
  <c r="AP25" i="20"/>
  <c r="AQ24" i="20"/>
  <c r="AP24" i="20"/>
  <c r="AQ23" i="20"/>
  <c r="AP23" i="20"/>
  <c r="AP22" i="20"/>
  <c r="AL34" i="20"/>
  <c r="AI34" i="20"/>
  <c r="AF34" i="20"/>
  <c r="AF39" i="20" s="1"/>
  <c r="AC34" i="20"/>
  <c r="AC39" i="20" s="1"/>
  <c r="Z34" i="20"/>
  <c r="W34" i="20"/>
  <c r="T34" i="20"/>
  <c r="T39" i="20" s="1"/>
  <c r="Q34" i="20"/>
  <c r="Q39" i="20" s="1"/>
  <c r="N34" i="20"/>
  <c r="K34" i="20"/>
  <c r="H34" i="20"/>
  <c r="H39" i="20" s="1"/>
  <c r="G42" i="20" s="1"/>
  <c r="J42" i="20" s="1"/>
  <c r="M42" i="20" s="1"/>
  <c r="P42" i="20" s="1"/>
  <c r="S42" i="20" s="1"/>
  <c r="V42" i="20" s="1"/>
  <c r="Y42" i="20" s="1"/>
  <c r="AB42" i="20" s="1"/>
  <c r="AE42" i="20" s="1"/>
  <c r="AH42" i="20" s="1"/>
  <c r="AK42" i="20" s="1"/>
  <c r="AQ42" i="20" s="1"/>
  <c r="E34" i="20"/>
  <c r="AL17" i="20"/>
  <c r="AK17" i="20"/>
  <c r="AK39" i="20" s="1"/>
  <c r="AI17" i="20"/>
  <c r="AH17" i="20"/>
  <c r="AH18" i="20"/>
  <c r="AF17" i="20"/>
  <c r="AE17" i="20"/>
  <c r="AE39" i="20" s="1"/>
  <c r="AC17" i="20"/>
  <c r="AB17" i="20"/>
  <c r="Z17" i="20"/>
  <c r="Z39" i="20" s="1"/>
  <c r="Y17" i="20"/>
  <c r="Y39" i="20" s="1"/>
  <c r="W17" i="20"/>
  <c r="V17" i="20"/>
  <c r="T17" i="20"/>
  <c r="S17" i="20"/>
  <c r="Q17" i="20"/>
  <c r="P17" i="20"/>
  <c r="N17" i="20"/>
  <c r="N39" i="20" s="1"/>
  <c r="M17" i="20"/>
  <c r="M39" i="20" s="1"/>
  <c r="K17" i="20"/>
  <c r="J17" i="20"/>
  <c r="H17" i="20"/>
  <c r="G17" i="20"/>
  <c r="G39" i="20"/>
  <c r="E17" i="20"/>
  <c r="D17" i="20"/>
  <c r="D39" i="20" s="1"/>
  <c r="AQ16" i="20"/>
  <c r="AP16" i="20"/>
  <c r="AQ15" i="20"/>
  <c r="AP15" i="20"/>
  <c r="AQ14" i="20"/>
  <c r="AP14" i="20"/>
  <c r="AQ11" i="20"/>
  <c r="AP11" i="20"/>
  <c r="AQ10" i="20"/>
  <c r="AQ17" i="20" s="1"/>
  <c r="AP10" i="20"/>
  <c r="Y18" i="22"/>
  <c r="D18" i="22"/>
  <c r="AB18" i="22"/>
  <c r="G18" i="22"/>
  <c r="AE18" i="22"/>
  <c r="J18" i="22"/>
  <c r="AH18" i="22"/>
  <c r="Y18" i="21"/>
  <c r="D18" i="21"/>
  <c r="AB18" i="21"/>
  <c r="J18" i="21"/>
  <c r="AH18" i="21"/>
  <c r="V39" i="21"/>
  <c r="J39" i="20"/>
  <c r="V39" i="20"/>
  <c r="AH39" i="20"/>
  <c r="W39" i="20"/>
  <c r="P18" i="20"/>
  <c r="K39" i="20"/>
  <c r="AI39" i="20"/>
  <c r="J18" i="20"/>
  <c r="AK18" i="20"/>
  <c r="S39" i="20"/>
  <c r="AL39" i="20"/>
  <c r="S18" i="20"/>
  <c r="E39" i="20"/>
  <c r="D42" i="20"/>
  <c r="AB18" i="20"/>
  <c r="G18" i="20"/>
  <c r="AE18" i="20"/>
  <c r="AQ22" i="20"/>
  <c r="AQ34" i="20" s="1"/>
  <c r="V18" i="20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3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G22" i="16" s="1"/>
  <c r="H22" i="16" s="1"/>
  <c r="E23" i="16"/>
  <c r="G23" i="16" s="1"/>
  <c r="H23" i="16" s="1"/>
  <c r="E24" i="16"/>
  <c r="E25" i="16"/>
  <c r="E26" i="16"/>
  <c r="E27" i="16"/>
  <c r="E28" i="16"/>
  <c r="E29" i="16"/>
  <c r="E30" i="16"/>
  <c r="E31" i="16"/>
  <c r="G31" i="16" s="1"/>
  <c r="H31" i="16" s="1"/>
  <c r="E32" i="16"/>
  <c r="E33" i="16"/>
  <c r="E34" i="16"/>
  <c r="E35" i="16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3" i="17"/>
  <c r="H31" i="3"/>
  <c r="K31" i="3" s="1"/>
  <c r="H34" i="3"/>
  <c r="K34" i="3"/>
  <c r="N34" i="3" s="1"/>
  <c r="Q34" i="3" s="1"/>
  <c r="I9" i="9" s="1"/>
  <c r="H37" i="3"/>
  <c r="K37" i="3" s="1"/>
  <c r="H40" i="3"/>
  <c r="K40" i="3" s="1"/>
  <c r="H43" i="3"/>
  <c r="K43" i="3"/>
  <c r="N43" i="3" s="1"/>
  <c r="H46" i="3"/>
  <c r="K46" i="3" s="1"/>
  <c r="H49" i="3"/>
  <c r="K49" i="3"/>
  <c r="N49" i="3" s="1"/>
  <c r="H52" i="3"/>
  <c r="K52" i="3" s="1"/>
  <c r="H55" i="3"/>
  <c r="K55" i="3"/>
  <c r="I16" i="7" s="1"/>
  <c r="H58" i="3"/>
  <c r="I17" i="5" s="1"/>
  <c r="K58" i="3"/>
  <c r="I17" i="7" s="1"/>
  <c r="H61" i="3"/>
  <c r="K61" i="3" s="1"/>
  <c r="H64" i="3"/>
  <c r="K64" i="3" s="1"/>
  <c r="H67" i="3"/>
  <c r="K67" i="3" s="1"/>
  <c r="H70" i="3"/>
  <c r="K70" i="3" s="1"/>
  <c r="H73" i="3"/>
  <c r="K73" i="3"/>
  <c r="N73" i="3"/>
  <c r="Q73" i="3" s="1"/>
  <c r="H76" i="3"/>
  <c r="K76" i="3" s="1"/>
  <c r="H110" i="3"/>
  <c r="K110" i="3"/>
  <c r="N110" i="3"/>
  <c r="Q110" i="3"/>
  <c r="T110" i="3"/>
  <c r="W110" i="3"/>
  <c r="Z110" i="3"/>
  <c r="AC110" i="3"/>
  <c r="AF110" i="3"/>
  <c r="AI110" i="3"/>
  <c r="AL110" i="3"/>
  <c r="AO110" i="3"/>
  <c r="I24" i="17"/>
  <c r="H113" i="3"/>
  <c r="K113" i="3"/>
  <c r="I25" i="7" s="1"/>
  <c r="N113" i="3"/>
  <c r="I25" i="8" s="1"/>
  <c r="H116" i="3"/>
  <c r="K116" i="3" s="1"/>
  <c r="H119" i="3"/>
  <c r="K119" i="3" s="1"/>
  <c r="H122" i="3"/>
  <c r="K122" i="3" s="1"/>
  <c r="H125" i="3"/>
  <c r="K125" i="3" s="1"/>
  <c r="H128" i="3"/>
  <c r="K128" i="3" s="1"/>
  <c r="H131" i="3"/>
  <c r="K131" i="3" s="1"/>
  <c r="H134" i="3"/>
  <c r="K134" i="3"/>
  <c r="N134" i="3" s="1"/>
  <c r="H137" i="3"/>
  <c r="K137" i="3" s="1"/>
  <c r="H140" i="3"/>
  <c r="K140" i="3"/>
  <c r="N140" i="3" s="1"/>
  <c r="H143" i="3"/>
  <c r="K143" i="3" s="1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F4" i="3"/>
  <c r="D11" i="19"/>
  <c r="E11" i="19"/>
  <c r="F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C31" i="19"/>
  <c r="C32" i="19"/>
  <c r="C33" i="19"/>
  <c r="C34" i="19"/>
  <c r="C35" i="19"/>
  <c r="C36" i="19"/>
  <c r="C37" i="19"/>
  <c r="C38" i="19"/>
  <c r="C39" i="19"/>
  <c r="C40" i="19"/>
  <c r="J7" i="2"/>
  <c r="F35" i="17"/>
  <c r="F34" i="17"/>
  <c r="F33" i="17"/>
  <c r="F32" i="17"/>
  <c r="F31" i="17"/>
  <c r="F30" i="17"/>
  <c r="F29" i="17"/>
  <c r="F28" i="17"/>
  <c r="F27" i="17"/>
  <c r="F26" i="17"/>
  <c r="G26" i="17" s="1"/>
  <c r="H26" i="17" s="1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E35" i="17"/>
  <c r="E34" i="17"/>
  <c r="G34" i="17" s="1"/>
  <c r="H34" i="17" s="1"/>
  <c r="E33" i="17"/>
  <c r="E32" i="17"/>
  <c r="E31" i="17"/>
  <c r="E30" i="17"/>
  <c r="G30" i="17" s="1"/>
  <c r="H30" i="17" s="1"/>
  <c r="E29" i="17"/>
  <c r="E28" i="17"/>
  <c r="E27" i="17"/>
  <c r="E26" i="17"/>
  <c r="E25" i="17"/>
  <c r="G25" i="17" s="1"/>
  <c r="H25" i="17" s="1"/>
  <c r="E24" i="17"/>
  <c r="E23" i="17"/>
  <c r="E22" i="17"/>
  <c r="E21" i="17"/>
  <c r="E20" i="17"/>
  <c r="E19" i="17"/>
  <c r="E18" i="17"/>
  <c r="G18" i="17" s="1"/>
  <c r="H18" i="17" s="1"/>
  <c r="E17" i="17"/>
  <c r="E16" i="17"/>
  <c r="E15" i="17"/>
  <c r="E14" i="17"/>
  <c r="E13" i="17"/>
  <c r="E12" i="17"/>
  <c r="E11" i="17"/>
  <c r="E10" i="17"/>
  <c r="E9" i="17"/>
  <c r="K7" i="3"/>
  <c r="E3" i="7" s="1"/>
  <c r="F8" i="17"/>
  <c r="E8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G35" i="17"/>
  <c r="H35" i="17"/>
  <c r="G33" i="17"/>
  <c r="H33" i="17" s="1"/>
  <c r="G32" i="17"/>
  <c r="H32" i="17" s="1"/>
  <c r="G31" i="17"/>
  <c r="H31" i="17" s="1"/>
  <c r="G29" i="17"/>
  <c r="H29" i="17" s="1"/>
  <c r="G28" i="17"/>
  <c r="H28" i="17" s="1"/>
  <c r="G27" i="17"/>
  <c r="H27" i="17" s="1"/>
  <c r="G24" i="17"/>
  <c r="H24" i="17"/>
  <c r="G23" i="17"/>
  <c r="H23" i="17" s="1"/>
  <c r="G22" i="17"/>
  <c r="H22" i="17"/>
  <c r="G21" i="17"/>
  <c r="H21" i="17" s="1"/>
  <c r="G20" i="17"/>
  <c r="H20" i="17"/>
  <c r="G19" i="17"/>
  <c r="H19" i="17" s="1"/>
  <c r="G15" i="17"/>
  <c r="H15" i="17" s="1"/>
  <c r="G14" i="17"/>
  <c r="H14" i="17" s="1"/>
  <c r="G13" i="17"/>
  <c r="H13" i="17" s="1"/>
  <c r="G12" i="17"/>
  <c r="H12" i="17" s="1"/>
  <c r="G10" i="17"/>
  <c r="H10" i="17" s="1"/>
  <c r="G8" i="17"/>
  <c r="H8" i="17"/>
  <c r="F35" i="16"/>
  <c r="F34" i="16"/>
  <c r="F33" i="16"/>
  <c r="F32" i="16"/>
  <c r="F31" i="16"/>
  <c r="F30" i="16"/>
  <c r="F29" i="16"/>
  <c r="F28" i="16"/>
  <c r="F27" i="16"/>
  <c r="F26" i="16"/>
  <c r="G26" i="16" s="1"/>
  <c r="H26" i="16" s="1"/>
  <c r="F25" i="16"/>
  <c r="F24" i="16"/>
  <c r="F23" i="16"/>
  <c r="F22" i="16"/>
  <c r="F21" i="16"/>
  <c r="F20" i="16"/>
  <c r="F19" i="16"/>
  <c r="F18" i="16"/>
  <c r="G18" i="16" s="1"/>
  <c r="H18" i="16" s="1"/>
  <c r="F17" i="16"/>
  <c r="G17" i="16" s="1"/>
  <c r="H17" i="16" s="1"/>
  <c r="F16" i="16"/>
  <c r="F15" i="16"/>
  <c r="F14" i="16"/>
  <c r="G14" i="16" s="1"/>
  <c r="H14" i="16" s="1"/>
  <c r="F13" i="16"/>
  <c r="F12" i="16"/>
  <c r="G12" i="16" s="1"/>
  <c r="H12" i="16" s="1"/>
  <c r="F11" i="16"/>
  <c r="F10" i="16"/>
  <c r="F9" i="16"/>
  <c r="F8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C72" i="16"/>
  <c r="C71" i="16"/>
  <c r="C70" i="16"/>
  <c r="I24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G35" i="16"/>
  <c r="H35" i="16"/>
  <c r="G34" i="16"/>
  <c r="H34" i="16"/>
  <c r="G33" i="16"/>
  <c r="H33" i="16" s="1"/>
  <c r="G32" i="16"/>
  <c r="H32" i="16"/>
  <c r="G30" i="16"/>
  <c r="H30" i="16" s="1"/>
  <c r="G29" i="16"/>
  <c r="H29" i="16" s="1"/>
  <c r="G28" i="16"/>
  <c r="H28" i="16" s="1"/>
  <c r="G27" i="16"/>
  <c r="H27" i="16" s="1"/>
  <c r="G25" i="16"/>
  <c r="H25" i="16" s="1"/>
  <c r="G24" i="16"/>
  <c r="H24" i="16"/>
  <c r="G21" i="16"/>
  <c r="H21" i="16" s="1"/>
  <c r="G20" i="16"/>
  <c r="H20" i="16" s="1"/>
  <c r="G19" i="16"/>
  <c r="H19" i="16" s="1"/>
  <c r="G15" i="16"/>
  <c r="H15" i="16" s="1"/>
  <c r="G13" i="16"/>
  <c r="H13" i="16" s="1"/>
  <c r="G10" i="16"/>
  <c r="H10" i="16" s="1"/>
  <c r="G9" i="16"/>
  <c r="H9" i="16" s="1"/>
  <c r="G8" i="16"/>
  <c r="H8" i="16"/>
  <c r="F35" i="15"/>
  <c r="F34" i="15"/>
  <c r="F33" i="15"/>
  <c r="F32" i="15"/>
  <c r="G32" i="15" s="1"/>
  <c r="H32" i="15" s="1"/>
  <c r="F31" i="15"/>
  <c r="F30" i="15"/>
  <c r="F29" i="15"/>
  <c r="G29" i="15" s="1"/>
  <c r="H29" i="15" s="1"/>
  <c r="F28" i="15"/>
  <c r="G28" i="15" s="1"/>
  <c r="H28" i="15" s="1"/>
  <c r="F27" i="15"/>
  <c r="F26" i="15"/>
  <c r="F25" i="15"/>
  <c r="F24" i="15"/>
  <c r="F23" i="15"/>
  <c r="F22" i="15"/>
  <c r="G22" i="15" s="1"/>
  <c r="H22" i="15" s="1"/>
  <c r="F21" i="15"/>
  <c r="F20" i="15"/>
  <c r="F19" i="15"/>
  <c r="G19" i="15" s="1"/>
  <c r="H19" i="15" s="1"/>
  <c r="F18" i="15"/>
  <c r="F17" i="15"/>
  <c r="F16" i="15"/>
  <c r="E35" i="15"/>
  <c r="E34" i="15"/>
  <c r="E33" i="15"/>
  <c r="E32" i="15"/>
  <c r="E31" i="15"/>
  <c r="G31" i="15" s="1"/>
  <c r="H31" i="15" s="1"/>
  <c r="E30" i="15"/>
  <c r="G30" i="15" s="1"/>
  <c r="H30" i="15" s="1"/>
  <c r="E29" i="15"/>
  <c r="E28" i="15"/>
  <c r="E27" i="15"/>
  <c r="E26" i="15"/>
  <c r="E25" i="15"/>
  <c r="G25" i="15" s="1"/>
  <c r="H25" i="15" s="1"/>
  <c r="E24" i="15"/>
  <c r="E23" i="15"/>
  <c r="E22" i="15"/>
  <c r="E21" i="15"/>
  <c r="G21" i="15" s="1"/>
  <c r="H21" i="15" s="1"/>
  <c r="E20" i="15"/>
  <c r="E19" i="15"/>
  <c r="E18" i="15"/>
  <c r="G18" i="15" s="1"/>
  <c r="H18" i="15" s="1"/>
  <c r="E17" i="15"/>
  <c r="E16" i="15"/>
  <c r="E15" i="15"/>
  <c r="G15" i="15" s="1"/>
  <c r="H15" i="15" s="1"/>
  <c r="E14" i="15"/>
  <c r="E13" i="15"/>
  <c r="E12" i="15"/>
  <c r="F15" i="15"/>
  <c r="F14" i="15"/>
  <c r="F13" i="15"/>
  <c r="F12" i="15"/>
  <c r="F11" i="15"/>
  <c r="E11" i="15"/>
  <c r="F10" i="15"/>
  <c r="F9" i="15"/>
  <c r="E10" i="15"/>
  <c r="E9" i="15"/>
  <c r="F8" i="15"/>
  <c r="E8" i="15"/>
  <c r="C73" i="15"/>
  <c r="I2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G35" i="15"/>
  <c r="H35" i="15"/>
  <c r="G34" i="15"/>
  <c r="H34" i="15" s="1"/>
  <c r="G33" i="15"/>
  <c r="H33" i="15" s="1"/>
  <c r="G27" i="15"/>
  <c r="H27" i="15" s="1"/>
  <c r="G26" i="15"/>
  <c r="H26" i="15" s="1"/>
  <c r="G24" i="15"/>
  <c r="H24" i="15"/>
  <c r="G23" i="15"/>
  <c r="H23" i="15"/>
  <c r="G20" i="15"/>
  <c r="H20" i="15" s="1"/>
  <c r="G17" i="15"/>
  <c r="H17" i="15"/>
  <c r="G12" i="15"/>
  <c r="H12" i="15" s="1"/>
  <c r="G9" i="15"/>
  <c r="H9" i="15" s="1"/>
  <c r="G8" i="15"/>
  <c r="H8" i="15"/>
  <c r="F35" i="14"/>
  <c r="G35" i="14" s="1"/>
  <c r="H35" i="14" s="1"/>
  <c r="F34" i="14"/>
  <c r="F33" i="14"/>
  <c r="F32" i="14"/>
  <c r="F31" i="14"/>
  <c r="F30" i="14"/>
  <c r="F29" i="14"/>
  <c r="F28" i="14"/>
  <c r="F27" i="14"/>
  <c r="F26" i="14"/>
  <c r="G26" i="14" s="1"/>
  <c r="H26" i="14" s="1"/>
  <c r="F25" i="14"/>
  <c r="F24" i="14"/>
  <c r="F23" i="14"/>
  <c r="F22" i="14"/>
  <c r="F21" i="14"/>
  <c r="F20" i="14"/>
  <c r="F19" i="14"/>
  <c r="F18" i="14"/>
  <c r="F17" i="14"/>
  <c r="F16" i="14"/>
  <c r="F15" i="14"/>
  <c r="G15" i="14" s="1"/>
  <c r="H15" i="14" s="1"/>
  <c r="F14" i="14"/>
  <c r="F13" i="14"/>
  <c r="F12" i="14"/>
  <c r="F11" i="14"/>
  <c r="F10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G20" i="14" s="1"/>
  <c r="H20" i="14" s="1"/>
  <c r="E19" i="14"/>
  <c r="G19" i="14" s="1"/>
  <c r="H19" i="14" s="1"/>
  <c r="E18" i="14"/>
  <c r="E17" i="14"/>
  <c r="E16" i="14"/>
  <c r="E15" i="14"/>
  <c r="E14" i="14"/>
  <c r="E13" i="14"/>
  <c r="E12" i="14"/>
  <c r="E11" i="14"/>
  <c r="E10" i="14"/>
  <c r="F9" i="14"/>
  <c r="F8" i="14"/>
  <c r="E9" i="14"/>
  <c r="E8" i="14"/>
  <c r="C73" i="14"/>
  <c r="I2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/>
  <c r="G28" i="14"/>
  <c r="H28" i="14" s="1"/>
  <c r="G27" i="14"/>
  <c r="H27" i="14" s="1"/>
  <c r="G25" i="14"/>
  <c r="H25" i="14" s="1"/>
  <c r="G24" i="14"/>
  <c r="H24" i="14"/>
  <c r="G23" i="14"/>
  <c r="H23" i="14" s="1"/>
  <c r="G22" i="14"/>
  <c r="H22" i="14" s="1"/>
  <c r="G21" i="14"/>
  <c r="H21" i="14" s="1"/>
  <c r="G18" i="14"/>
  <c r="H18" i="14" s="1"/>
  <c r="G17" i="14"/>
  <c r="H17" i="14"/>
  <c r="G10" i="14"/>
  <c r="H10" i="14" s="1"/>
  <c r="G9" i="14"/>
  <c r="H9" i="14"/>
  <c r="G8" i="14"/>
  <c r="H8" i="14"/>
  <c r="E35" i="13"/>
  <c r="E34" i="13"/>
  <c r="E33" i="13"/>
  <c r="E32" i="13"/>
  <c r="E31" i="13"/>
  <c r="E30" i="13"/>
  <c r="E29" i="13"/>
  <c r="E28" i="13"/>
  <c r="E27" i="13"/>
  <c r="E26" i="13"/>
  <c r="G26" i="13" s="1"/>
  <c r="H26" i="13" s="1"/>
  <c r="E25" i="13"/>
  <c r="E24" i="13"/>
  <c r="E23" i="13"/>
  <c r="E22" i="13"/>
  <c r="G22" i="13" s="1"/>
  <c r="H22" i="13" s="1"/>
  <c r="E21" i="13"/>
  <c r="E20" i="13"/>
  <c r="E19" i="13"/>
  <c r="E18" i="13"/>
  <c r="E17" i="13"/>
  <c r="E16" i="13"/>
  <c r="G16" i="13" s="1"/>
  <c r="H16" i="13" s="1"/>
  <c r="E15" i="13"/>
  <c r="E14" i="13"/>
  <c r="E13" i="13"/>
  <c r="F35" i="13"/>
  <c r="F34" i="13"/>
  <c r="G34" i="13" s="1"/>
  <c r="H34" i="13" s="1"/>
  <c r="F33" i="13"/>
  <c r="F32" i="13"/>
  <c r="F31" i="13"/>
  <c r="F30" i="13"/>
  <c r="G30" i="13" s="1"/>
  <c r="H30" i="13" s="1"/>
  <c r="F29" i="13"/>
  <c r="F28" i="13"/>
  <c r="F27" i="13"/>
  <c r="F26" i="13"/>
  <c r="F25" i="13"/>
  <c r="F24" i="13"/>
  <c r="F23" i="13"/>
  <c r="G23" i="13" s="1"/>
  <c r="H23" i="13" s="1"/>
  <c r="F22" i="13"/>
  <c r="F21" i="13"/>
  <c r="F20" i="13"/>
  <c r="G20" i="13" s="1"/>
  <c r="H20" i="13" s="1"/>
  <c r="F19" i="13"/>
  <c r="F18" i="13"/>
  <c r="F17" i="13"/>
  <c r="F16" i="13"/>
  <c r="F15" i="13"/>
  <c r="F14" i="13"/>
  <c r="F13" i="13"/>
  <c r="F12" i="13"/>
  <c r="F11" i="13"/>
  <c r="F10" i="13"/>
  <c r="F9" i="13"/>
  <c r="F8" i="13"/>
  <c r="E12" i="13"/>
  <c r="E11" i="13"/>
  <c r="E10" i="13"/>
  <c r="E9" i="13"/>
  <c r="E8" i="13"/>
  <c r="C48" i="13"/>
  <c r="C73" i="13"/>
  <c r="I2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7" i="13"/>
  <c r="C46" i="13"/>
  <c r="C45" i="13"/>
  <c r="C44" i="13"/>
  <c r="G35" i="13"/>
  <c r="H35" i="13"/>
  <c r="G33" i="13"/>
  <c r="H33" i="13" s="1"/>
  <c r="G32" i="13"/>
  <c r="H32" i="13" s="1"/>
  <c r="G31" i="13"/>
  <c r="H31" i="13"/>
  <c r="G29" i="13"/>
  <c r="H29" i="13" s="1"/>
  <c r="G28" i="13"/>
  <c r="H28" i="13"/>
  <c r="G25" i="13"/>
  <c r="H25" i="13" s="1"/>
  <c r="G24" i="13"/>
  <c r="H24" i="13"/>
  <c r="G21" i="13"/>
  <c r="H21" i="13" s="1"/>
  <c r="G19" i="13"/>
  <c r="H19" i="13"/>
  <c r="G18" i="13"/>
  <c r="H18" i="13" s="1"/>
  <c r="G17" i="13"/>
  <c r="H17" i="13" s="1"/>
  <c r="G15" i="13"/>
  <c r="H15" i="13"/>
  <c r="G13" i="13"/>
  <c r="H13" i="13" s="1"/>
  <c r="G12" i="13"/>
  <c r="H12" i="13" s="1"/>
  <c r="G11" i="13"/>
  <c r="H11" i="13" s="1"/>
  <c r="G10" i="13"/>
  <c r="H10" i="13"/>
  <c r="G9" i="13"/>
  <c r="H9" i="13" s="1"/>
  <c r="F35" i="12"/>
  <c r="G35" i="12" s="1"/>
  <c r="H35" i="12" s="1"/>
  <c r="F34" i="12"/>
  <c r="F33" i="12"/>
  <c r="F32" i="12"/>
  <c r="F31" i="12"/>
  <c r="G31" i="12" s="1"/>
  <c r="H31" i="12" s="1"/>
  <c r="F30" i="12"/>
  <c r="F29" i="12"/>
  <c r="F28" i="12"/>
  <c r="G28" i="12" s="1"/>
  <c r="H28" i="12" s="1"/>
  <c r="F27" i="12"/>
  <c r="F26" i="12"/>
  <c r="G26" i="12" s="1"/>
  <c r="H26" i="12" s="1"/>
  <c r="F25" i="12"/>
  <c r="G25" i="12" s="1"/>
  <c r="H25" i="12" s="1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E35" i="12"/>
  <c r="E34" i="12"/>
  <c r="G34" i="12" s="1"/>
  <c r="H34" i="12" s="1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48" i="12" s="1"/>
  <c r="E19" i="12"/>
  <c r="E18" i="12"/>
  <c r="G18" i="12" s="1"/>
  <c r="H18" i="12" s="1"/>
  <c r="E17" i="12"/>
  <c r="E16" i="12"/>
  <c r="E15" i="12"/>
  <c r="G15" i="12" s="1"/>
  <c r="H15" i="12" s="1"/>
  <c r="E14" i="12"/>
  <c r="E13" i="12"/>
  <c r="E12" i="12"/>
  <c r="E11" i="12"/>
  <c r="G11" i="12" s="1"/>
  <c r="H11" i="12" s="1"/>
  <c r="E10" i="12"/>
  <c r="F9" i="12"/>
  <c r="E9" i="12"/>
  <c r="G9" i="12" s="1"/>
  <c r="H9" i="12" s="1"/>
  <c r="F8" i="12"/>
  <c r="E8" i="12"/>
  <c r="C73" i="12"/>
  <c r="I24" i="12"/>
  <c r="E73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C72" i="12"/>
  <c r="C71" i="12"/>
  <c r="E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G33" i="12"/>
  <c r="H33" i="12" s="1"/>
  <c r="G32" i="12"/>
  <c r="H32" i="12"/>
  <c r="G30" i="12"/>
  <c r="H30" i="12" s="1"/>
  <c r="G29" i="12"/>
  <c r="H29" i="12" s="1"/>
  <c r="G27" i="12"/>
  <c r="H27" i="12" s="1"/>
  <c r="G24" i="12"/>
  <c r="H24" i="12"/>
  <c r="G22" i="12"/>
  <c r="H22" i="12" s="1"/>
  <c r="G21" i="12"/>
  <c r="H21" i="12"/>
  <c r="G20" i="12"/>
  <c r="H20" i="12" s="1"/>
  <c r="G19" i="12"/>
  <c r="H19" i="12" s="1"/>
  <c r="G17" i="12"/>
  <c r="H17" i="12"/>
  <c r="G16" i="12"/>
  <c r="H16" i="12" s="1"/>
  <c r="G14" i="12"/>
  <c r="H14" i="12" s="1"/>
  <c r="G13" i="12"/>
  <c r="H13" i="12" s="1"/>
  <c r="G12" i="12"/>
  <c r="H12" i="12" s="1"/>
  <c r="G8" i="12"/>
  <c r="H8" i="12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F35" i="11"/>
  <c r="F34" i="11"/>
  <c r="F33" i="11"/>
  <c r="G33" i="11" s="1"/>
  <c r="H33" i="11" s="1"/>
  <c r="F32" i="11"/>
  <c r="F31" i="11"/>
  <c r="F30" i="11"/>
  <c r="F29" i="11"/>
  <c r="G29" i="11" s="1"/>
  <c r="H29" i="11" s="1"/>
  <c r="F28" i="11"/>
  <c r="F27" i="11"/>
  <c r="F26" i="11"/>
  <c r="F25" i="11"/>
  <c r="F24" i="11"/>
  <c r="F23" i="11"/>
  <c r="G23" i="11" s="1"/>
  <c r="H23" i="11" s="1"/>
  <c r="F22" i="11"/>
  <c r="G22" i="11" s="1"/>
  <c r="H22" i="11" s="1"/>
  <c r="F21" i="11"/>
  <c r="G21" i="11" s="1"/>
  <c r="H21" i="11" s="1"/>
  <c r="F20" i="11"/>
  <c r="F19" i="11"/>
  <c r="G19" i="11" s="1"/>
  <c r="H19" i="11" s="1"/>
  <c r="F18" i="11"/>
  <c r="F17" i="11"/>
  <c r="F16" i="11"/>
  <c r="F15" i="11"/>
  <c r="G15" i="11" s="1"/>
  <c r="H15" i="11" s="1"/>
  <c r="F14" i="11"/>
  <c r="G14" i="11" s="1"/>
  <c r="H14" i="11" s="1"/>
  <c r="F13" i="11"/>
  <c r="F12" i="11"/>
  <c r="F11" i="11"/>
  <c r="F10" i="11"/>
  <c r="F9" i="11"/>
  <c r="E35" i="11"/>
  <c r="E47" i="11" s="1"/>
  <c r="E34" i="11"/>
  <c r="E33" i="11"/>
  <c r="E32" i="11"/>
  <c r="G32" i="11" s="1"/>
  <c r="H32" i="11" s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8" i="11"/>
  <c r="C73" i="11"/>
  <c r="I2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G34" i="11"/>
  <c r="H34" i="11" s="1"/>
  <c r="G31" i="11"/>
  <c r="H31" i="11"/>
  <c r="G30" i="11"/>
  <c r="H30" i="11"/>
  <c r="G28" i="11"/>
  <c r="H28" i="11" s="1"/>
  <c r="G27" i="11"/>
  <c r="H27" i="11"/>
  <c r="G25" i="11"/>
  <c r="H25" i="11" s="1"/>
  <c r="G24" i="11"/>
  <c r="H24" i="11"/>
  <c r="G18" i="11"/>
  <c r="H18" i="11"/>
  <c r="G17" i="11"/>
  <c r="H17" i="11"/>
  <c r="G16" i="11"/>
  <c r="H16" i="11" s="1"/>
  <c r="G12" i="11"/>
  <c r="H12" i="11" s="1"/>
  <c r="G10" i="11"/>
  <c r="H10" i="11" s="1"/>
  <c r="G8" i="11"/>
  <c r="H8" i="11"/>
  <c r="F35" i="10"/>
  <c r="G35" i="10" s="1"/>
  <c r="H35" i="10" s="1"/>
  <c r="F34" i="10"/>
  <c r="F33" i="10"/>
  <c r="G33" i="10" s="1"/>
  <c r="H33" i="10" s="1"/>
  <c r="F32" i="10"/>
  <c r="F31" i="10"/>
  <c r="F30" i="10"/>
  <c r="F29" i="10"/>
  <c r="G29" i="10" s="1"/>
  <c r="H29" i="10" s="1"/>
  <c r="F28" i="10"/>
  <c r="F27" i="10"/>
  <c r="F26" i="10"/>
  <c r="F25" i="10"/>
  <c r="F24" i="10"/>
  <c r="F23" i="10"/>
  <c r="F22" i="10"/>
  <c r="G22" i="10" s="1"/>
  <c r="H22" i="10" s="1"/>
  <c r="F21" i="10"/>
  <c r="F20" i="10"/>
  <c r="F19" i="10"/>
  <c r="G19" i="10" s="1"/>
  <c r="H19" i="10" s="1"/>
  <c r="F18" i="10"/>
  <c r="F17" i="10"/>
  <c r="F16" i="10"/>
  <c r="G16" i="10" s="1"/>
  <c r="H16" i="10" s="1"/>
  <c r="F15" i="10"/>
  <c r="F14" i="10"/>
  <c r="F13" i="10"/>
  <c r="F12" i="10"/>
  <c r="F11" i="10"/>
  <c r="G11" i="10" s="1"/>
  <c r="H11" i="10" s="1"/>
  <c r="F10" i="10"/>
  <c r="F9" i="10"/>
  <c r="E35" i="10"/>
  <c r="E34" i="10"/>
  <c r="E33" i="10"/>
  <c r="E32" i="10"/>
  <c r="G32" i="10" s="1"/>
  <c r="H32" i="10" s="1"/>
  <c r="E31" i="10"/>
  <c r="E30" i="10"/>
  <c r="E29" i="10"/>
  <c r="E28" i="10"/>
  <c r="E27" i="10"/>
  <c r="E26" i="10"/>
  <c r="G26" i="10" s="1"/>
  <c r="H26" i="10" s="1"/>
  <c r="E25" i="10"/>
  <c r="G25" i="10" s="1"/>
  <c r="H25" i="10" s="1"/>
  <c r="E24" i="10"/>
  <c r="E23" i="10"/>
  <c r="G23" i="10" s="1"/>
  <c r="H23" i="10" s="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F8" i="10"/>
  <c r="E8" i="10"/>
  <c r="C73" i="10"/>
  <c r="I2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G34" i="10"/>
  <c r="H34" i="10" s="1"/>
  <c r="G31" i="10"/>
  <c r="H31" i="10" s="1"/>
  <c r="G30" i="10"/>
  <c r="H30" i="10"/>
  <c r="G28" i="10"/>
  <c r="H28" i="10" s="1"/>
  <c r="G27" i="10"/>
  <c r="H27" i="10" s="1"/>
  <c r="G24" i="10"/>
  <c r="H24" i="10"/>
  <c r="G21" i="10"/>
  <c r="H21" i="10" s="1"/>
  <c r="G20" i="10"/>
  <c r="H20" i="10"/>
  <c r="G18" i="10"/>
  <c r="H18" i="10"/>
  <c r="G17" i="10"/>
  <c r="H17" i="10" s="1"/>
  <c r="G15" i="10"/>
  <c r="H15" i="10"/>
  <c r="G14" i="10"/>
  <c r="H14" i="10"/>
  <c r="G13" i="10"/>
  <c r="H13" i="10" s="1"/>
  <c r="G12" i="10"/>
  <c r="H12" i="10" s="1"/>
  <c r="G9" i="10"/>
  <c r="H9" i="10" s="1"/>
  <c r="F35" i="9"/>
  <c r="F34" i="9"/>
  <c r="F33" i="9"/>
  <c r="F32" i="9"/>
  <c r="F31" i="9"/>
  <c r="F30" i="9"/>
  <c r="G30" i="9" s="1"/>
  <c r="H30" i="9" s="1"/>
  <c r="F29" i="9"/>
  <c r="F28" i="9"/>
  <c r="F27" i="9"/>
  <c r="F26" i="9"/>
  <c r="F25" i="9"/>
  <c r="F24" i="9"/>
  <c r="F23" i="9"/>
  <c r="F22" i="9"/>
  <c r="F21" i="9"/>
  <c r="G21" i="9" s="1"/>
  <c r="H21" i="9" s="1"/>
  <c r="F20" i="9"/>
  <c r="F19" i="9"/>
  <c r="F18" i="9"/>
  <c r="F17" i="9"/>
  <c r="G17" i="9" s="1"/>
  <c r="H17" i="9" s="1"/>
  <c r="F16" i="9"/>
  <c r="G16" i="9" s="1"/>
  <c r="H16" i="9" s="1"/>
  <c r="F15" i="9"/>
  <c r="F14" i="9"/>
  <c r="F13" i="9"/>
  <c r="F12" i="9"/>
  <c r="F11" i="9"/>
  <c r="F10" i="9"/>
  <c r="F9" i="9"/>
  <c r="F8" i="9"/>
  <c r="E35" i="9"/>
  <c r="G35" i="9" s="1"/>
  <c r="H35" i="9" s="1"/>
  <c r="E34" i="9"/>
  <c r="E33" i="9"/>
  <c r="E32" i="9"/>
  <c r="G32" i="9" s="1"/>
  <c r="H32" i="9" s="1"/>
  <c r="E31" i="9"/>
  <c r="G31" i="9" s="1"/>
  <c r="H31" i="9" s="1"/>
  <c r="E30" i="9"/>
  <c r="E29" i="9"/>
  <c r="E28" i="9"/>
  <c r="E27" i="9"/>
  <c r="G27" i="9" s="1"/>
  <c r="H27" i="9" s="1"/>
  <c r="E26" i="9"/>
  <c r="E25" i="9"/>
  <c r="E24" i="9"/>
  <c r="E23" i="9"/>
  <c r="G23" i="9" s="1"/>
  <c r="H23" i="9" s="1"/>
  <c r="E22" i="9"/>
  <c r="E21" i="9"/>
  <c r="E20" i="9"/>
  <c r="G20" i="9" s="1"/>
  <c r="H20" i="9" s="1"/>
  <c r="E19" i="9"/>
  <c r="E18" i="9"/>
  <c r="G18" i="9" s="1"/>
  <c r="H18" i="9" s="1"/>
  <c r="E17" i="9"/>
  <c r="E16" i="9"/>
  <c r="E15" i="9"/>
  <c r="E14" i="9"/>
  <c r="E13" i="9"/>
  <c r="E12" i="9"/>
  <c r="E11" i="9"/>
  <c r="E10" i="9"/>
  <c r="E9" i="9"/>
  <c r="E8" i="9"/>
  <c r="G8" i="9"/>
  <c r="H8" i="9"/>
  <c r="C73" i="9"/>
  <c r="I2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G34" i="9"/>
  <c r="H34" i="9" s="1"/>
  <c r="G33" i="9"/>
  <c r="H33" i="9"/>
  <c r="G29" i="9"/>
  <c r="H29" i="9" s="1"/>
  <c r="G28" i="9"/>
  <c r="H28" i="9" s="1"/>
  <c r="G26" i="9"/>
  <c r="H26" i="9" s="1"/>
  <c r="G25" i="9"/>
  <c r="H25" i="9" s="1"/>
  <c r="G24" i="9"/>
  <c r="H24" i="9"/>
  <c r="G22" i="9"/>
  <c r="H22" i="9" s="1"/>
  <c r="G19" i="9"/>
  <c r="H19" i="9"/>
  <c r="G15" i="9"/>
  <c r="H15" i="9"/>
  <c r="G14" i="9"/>
  <c r="H14" i="9"/>
  <c r="G11" i="9"/>
  <c r="H11" i="9" s="1"/>
  <c r="G9" i="9"/>
  <c r="H9" i="9" s="1"/>
  <c r="J7" i="5"/>
  <c r="I22" i="8"/>
  <c r="F35" i="8"/>
  <c r="F34" i="8"/>
  <c r="F33" i="8"/>
  <c r="F32" i="8"/>
  <c r="F31" i="8"/>
  <c r="G31" i="8" s="1"/>
  <c r="H31" i="8" s="1"/>
  <c r="F30" i="8"/>
  <c r="F29" i="8"/>
  <c r="G29" i="8" s="1"/>
  <c r="H29" i="8" s="1"/>
  <c r="F28" i="8"/>
  <c r="F27" i="8"/>
  <c r="F26" i="8"/>
  <c r="F25" i="8"/>
  <c r="F24" i="8"/>
  <c r="F23" i="8"/>
  <c r="F22" i="8"/>
  <c r="F21" i="8"/>
  <c r="F20" i="8"/>
  <c r="F19" i="8"/>
  <c r="F18" i="8"/>
  <c r="F16" i="5"/>
  <c r="F16" i="7"/>
  <c r="F17" i="8"/>
  <c r="F16" i="8"/>
  <c r="F15" i="8"/>
  <c r="F14" i="8"/>
  <c r="F13" i="8"/>
  <c r="F12" i="8"/>
  <c r="G12" i="8" s="1"/>
  <c r="H12" i="8" s="1"/>
  <c r="F11" i="8"/>
  <c r="F10" i="8"/>
  <c r="F9" i="8"/>
  <c r="F8" i="8"/>
  <c r="E35" i="8"/>
  <c r="G35" i="8" s="1"/>
  <c r="H35" i="8" s="1"/>
  <c r="E34" i="8"/>
  <c r="E33" i="8"/>
  <c r="G33" i="8" s="1"/>
  <c r="H33" i="8" s="1"/>
  <c r="E32" i="8"/>
  <c r="E31" i="8"/>
  <c r="E30" i="8"/>
  <c r="G30" i="8" s="1"/>
  <c r="H30" i="8" s="1"/>
  <c r="E29" i="8"/>
  <c r="E28" i="8"/>
  <c r="E27" i="8"/>
  <c r="E26" i="8"/>
  <c r="E25" i="8"/>
  <c r="E24" i="8"/>
  <c r="G24" i="8"/>
  <c r="H24" i="8"/>
  <c r="E23" i="8"/>
  <c r="E22" i="8"/>
  <c r="E21" i="8"/>
  <c r="G21" i="8" s="1"/>
  <c r="H21" i="8" s="1"/>
  <c r="E20" i="8"/>
  <c r="E19" i="8"/>
  <c r="G19" i="8" s="1"/>
  <c r="H19" i="8" s="1"/>
  <c r="E18" i="8"/>
  <c r="E17" i="8"/>
  <c r="G17" i="8" s="1"/>
  <c r="H17" i="8" s="1"/>
  <c r="E16" i="8"/>
  <c r="G16" i="8" s="1"/>
  <c r="H16" i="8" s="1"/>
  <c r="E15" i="8"/>
  <c r="G15" i="8" s="1"/>
  <c r="H15" i="8" s="1"/>
  <c r="E14" i="8"/>
  <c r="G14" i="8" s="1"/>
  <c r="H14" i="8" s="1"/>
  <c r="E13" i="8"/>
  <c r="E12" i="8"/>
  <c r="E11" i="8"/>
  <c r="E10" i="8"/>
  <c r="E9" i="8"/>
  <c r="E8" i="8"/>
  <c r="G8" i="8"/>
  <c r="H8" i="8"/>
  <c r="C73" i="8"/>
  <c r="I9" i="8"/>
  <c r="I2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G34" i="8"/>
  <c r="H34" i="8" s="1"/>
  <c r="G32" i="8"/>
  <c r="H32" i="8" s="1"/>
  <c r="G28" i="8"/>
  <c r="H28" i="8"/>
  <c r="G27" i="8"/>
  <c r="H27" i="8" s="1"/>
  <c r="G26" i="8"/>
  <c r="H26" i="8" s="1"/>
  <c r="G25" i="8"/>
  <c r="H25" i="8" s="1"/>
  <c r="G23" i="8"/>
  <c r="H23" i="8"/>
  <c r="G22" i="8"/>
  <c r="H22" i="8"/>
  <c r="G20" i="8"/>
  <c r="H20" i="8"/>
  <c r="G18" i="8"/>
  <c r="H18" i="8" s="1"/>
  <c r="G11" i="8"/>
  <c r="H11" i="8" s="1"/>
  <c r="G10" i="8"/>
  <c r="H10" i="8" s="1"/>
  <c r="E8" i="7"/>
  <c r="E9" i="7"/>
  <c r="E27" i="7"/>
  <c r="E24" i="7"/>
  <c r="C44" i="7"/>
  <c r="E10" i="7"/>
  <c r="E11" i="7"/>
  <c r="E12" i="7"/>
  <c r="E13" i="7"/>
  <c r="E14" i="7"/>
  <c r="G14" i="7" s="1"/>
  <c r="H14" i="7" s="1"/>
  <c r="E15" i="7"/>
  <c r="E16" i="7"/>
  <c r="G16" i="7" s="1"/>
  <c r="H16" i="7" s="1"/>
  <c r="E17" i="7"/>
  <c r="E18" i="7"/>
  <c r="G18" i="7" s="1"/>
  <c r="H18" i="7" s="1"/>
  <c r="E19" i="7"/>
  <c r="E20" i="7"/>
  <c r="G20" i="7" s="1"/>
  <c r="H20" i="7" s="1"/>
  <c r="E21" i="7"/>
  <c r="E22" i="7"/>
  <c r="E23" i="7"/>
  <c r="E25" i="7"/>
  <c r="E26" i="7"/>
  <c r="E28" i="7"/>
  <c r="E29" i="7"/>
  <c r="E30" i="7"/>
  <c r="E31" i="7"/>
  <c r="E32" i="7"/>
  <c r="E33" i="7"/>
  <c r="E34" i="7"/>
  <c r="E35" i="7"/>
  <c r="I34" i="7"/>
  <c r="I32" i="7"/>
  <c r="I22" i="7"/>
  <c r="I14" i="7"/>
  <c r="I12" i="7"/>
  <c r="F35" i="7"/>
  <c r="F34" i="7"/>
  <c r="F33" i="7"/>
  <c r="F32" i="7"/>
  <c r="F31" i="7"/>
  <c r="G31" i="7" s="1"/>
  <c r="H31" i="7" s="1"/>
  <c r="F30" i="7"/>
  <c r="F29" i="7"/>
  <c r="F28" i="7"/>
  <c r="F27" i="7"/>
  <c r="F26" i="7"/>
  <c r="F25" i="7"/>
  <c r="F24" i="7"/>
  <c r="F23" i="7"/>
  <c r="G23" i="7" s="1"/>
  <c r="H23" i="7" s="1"/>
  <c r="F22" i="7"/>
  <c r="F21" i="7"/>
  <c r="G21" i="7" s="1"/>
  <c r="H21" i="7" s="1"/>
  <c r="F20" i="7"/>
  <c r="F19" i="7"/>
  <c r="F18" i="7"/>
  <c r="F17" i="7"/>
  <c r="G17" i="7" s="1"/>
  <c r="H17" i="7" s="1"/>
  <c r="F15" i="7"/>
  <c r="F14" i="7"/>
  <c r="F13" i="7"/>
  <c r="F12" i="7"/>
  <c r="G12" i="7" s="1"/>
  <c r="H12" i="7" s="1"/>
  <c r="F11" i="7"/>
  <c r="F10" i="7"/>
  <c r="F9" i="7"/>
  <c r="F8" i="7"/>
  <c r="E40" i="7"/>
  <c r="C73" i="7"/>
  <c r="I9" i="7"/>
  <c r="I2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G35" i="7"/>
  <c r="H35" i="7" s="1"/>
  <c r="G34" i="7"/>
  <c r="H34" i="7" s="1"/>
  <c r="G33" i="7"/>
  <c r="H33" i="7" s="1"/>
  <c r="G32" i="7"/>
  <c r="H32" i="7" s="1"/>
  <c r="G30" i="7"/>
  <c r="H30" i="7" s="1"/>
  <c r="G29" i="7"/>
  <c r="H29" i="7"/>
  <c r="G28" i="7"/>
  <c r="H28" i="7" s="1"/>
  <c r="G27" i="7"/>
  <c r="H27" i="7" s="1"/>
  <c r="G26" i="7"/>
  <c r="H26" i="7" s="1"/>
  <c r="G25" i="7"/>
  <c r="H25" i="7" s="1"/>
  <c r="G24" i="7"/>
  <c r="H24" i="7"/>
  <c r="G22" i="7"/>
  <c r="H22" i="7"/>
  <c r="G19" i="7"/>
  <c r="H19" i="7" s="1"/>
  <c r="G15" i="7"/>
  <c r="H15" i="7" s="1"/>
  <c r="G11" i="7"/>
  <c r="H11" i="7" s="1"/>
  <c r="G8" i="7"/>
  <c r="H8" i="7"/>
  <c r="C73" i="5"/>
  <c r="E8" i="5"/>
  <c r="E9" i="5"/>
  <c r="E10" i="5"/>
  <c r="G10" i="5" s="1"/>
  <c r="H10" i="5" s="1"/>
  <c r="E11" i="5"/>
  <c r="G11" i="5" s="1"/>
  <c r="H11" i="5" s="1"/>
  <c r="E12" i="5"/>
  <c r="G12" i="5" s="1"/>
  <c r="H12" i="5" s="1"/>
  <c r="E13" i="5"/>
  <c r="E14" i="5"/>
  <c r="E15" i="5"/>
  <c r="G15" i="5" s="1"/>
  <c r="H15" i="5" s="1"/>
  <c r="E16" i="5"/>
  <c r="E17" i="5"/>
  <c r="E18" i="5"/>
  <c r="E19" i="5"/>
  <c r="G19" i="5" s="1"/>
  <c r="H19" i="5" s="1"/>
  <c r="E20" i="5"/>
  <c r="G20" i="5" s="1"/>
  <c r="H20" i="5" s="1"/>
  <c r="E21" i="5"/>
  <c r="G21" i="5" s="1"/>
  <c r="H21" i="5" s="1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F8" i="5"/>
  <c r="F9" i="5"/>
  <c r="F10" i="5"/>
  <c r="F11" i="5"/>
  <c r="F12" i="5"/>
  <c r="F13" i="5"/>
  <c r="F14" i="5"/>
  <c r="F15" i="5"/>
  <c r="F17" i="5"/>
  <c r="F18" i="5"/>
  <c r="F19" i="5"/>
  <c r="F20" i="5"/>
  <c r="F21" i="5"/>
  <c r="F22" i="5"/>
  <c r="G22" i="5" s="1"/>
  <c r="H22" i="5" s="1"/>
  <c r="F23" i="5"/>
  <c r="F24" i="5"/>
  <c r="F25" i="5"/>
  <c r="F26" i="5"/>
  <c r="F27" i="5"/>
  <c r="F28" i="5"/>
  <c r="G28" i="5" s="1"/>
  <c r="H28" i="5" s="1"/>
  <c r="F29" i="5"/>
  <c r="F30" i="5"/>
  <c r="F31" i="5"/>
  <c r="F32" i="5"/>
  <c r="G32" i="5" s="1"/>
  <c r="H32" i="5" s="1"/>
  <c r="F33" i="5"/>
  <c r="G33" i="5" s="1"/>
  <c r="H33" i="5" s="1"/>
  <c r="F34" i="5"/>
  <c r="F35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I8" i="5"/>
  <c r="I9" i="5"/>
  <c r="I10" i="5"/>
  <c r="I11" i="5"/>
  <c r="I12" i="5"/>
  <c r="I14" i="5"/>
  <c r="I15" i="5"/>
  <c r="I16" i="5"/>
  <c r="I18" i="5"/>
  <c r="I19" i="5"/>
  <c r="I20" i="5"/>
  <c r="I21" i="5"/>
  <c r="I22" i="5"/>
  <c r="I24" i="5"/>
  <c r="I25" i="5"/>
  <c r="I26" i="5"/>
  <c r="I27" i="5"/>
  <c r="I28" i="5"/>
  <c r="I29" i="5"/>
  <c r="I30" i="5"/>
  <c r="I31" i="5"/>
  <c r="I32" i="5"/>
  <c r="I33" i="5"/>
  <c r="I34" i="5"/>
  <c r="I35" i="5"/>
  <c r="E3" i="5"/>
  <c r="H26" i="3"/>
  <c r="G35" i="5"/>
  <c r="H35" i="5"/>
  <c r="G34" i="5"/>
  <c r="H34" i="5" s="1"/>
  <c r="G31" i="5"/>
  <c r="H31" i="5" s="1"/>
  <c r="G30" i="5"/>
  <c r="H30" i="5"/>
  <c r="G29" i="5"/>
  <c r="H29" i="5"/>
  <c r="G27" i="5"/>
  <c r="H27" i="5" s="1"/>
  <c r="G26" i="5"/>
  <c r="H26" i="5" s="1"/>
  <c r="G25" i="5"/>
  <c r="H25" i="5" s="1"/>
  <c r="G24" i="5"/>
  <c r="H24" i="5"/>
  <c r="G23" i="5"/>
  <c r="H23" i="5" s="1"/>
  <c r="G18" i="5"/>
  <c r="H18" i="5" s="1"/>
  <c r="G17" i="5"/>
  <c r="H17" i="5"/>
  <c r="G16" i="5"/>
  <c r="H16" i="5" s="1"/>
  <c r="G14" i="5"/>
  <c r="H14" i="5"/>
  <c r="G13" i="5"/>
  <c r="H13" i="5" s="1"/>
  <c r="J13" i="2"/>
  <c r="J12" i="2"/>
  <c r="J11" i="2"/>
  <c r="J10" i="2"/>
  <c r="J9" i="2"/>
  <c r="J8" i="2"/>
  <c r="C11" i="4"/>
  <c r="C12" i="4"/>
  <c r="C13" i="4"/>
  <c r="C14" i="4"/>
  <c r="AO103" i="3"/>
  <c r="AO77" i="3"/>
  <c r="AO144" i="3"/>
  <c r="AO171" i="3"/>
  <c r="AO185" i="3" s="1"/>
  <c r="AO184" i="3"/>
  <c r="AO24" i="3"/>
  <c r="AO187" i="3"/>
  <c r="AL103" i="3"/>
  <c r="AL77" i="3"/>
  <c r="AL144" i="3"/>
  <c r="AL184" i="3"/>
  <c r="AL24" i="3"/>
  <c r="AL187" i="3"/>
  <c r="AI103" i="3"/>
  <c r="AI77" i="3"/>
  <c r="AI144" i="3"/>
  <c r="AI171" i="3"/>
  <c r="AI185" i="3" s="1"/>
  <c r="AI184" i="3"/>
  <c r="AI24" i="3"/>
  <c r="AI187" i="3"/>
  <c r="AF103" i="3"/>
  <c r="AF77" i="3"/>
  <c r="AF144" i="3"/>
  <c r="AF171" i="3"/>
  <c r="AF185" i="3" s="1"/>
  <c r="AF184" i="3"/>
  <c r="AF24" i="3"/>
  <c r="AF187" i="3"/>
  <c r="AC103" i="3"/>
  <c r="AC77" i="3"/>
  <c r="AC144" i="3"/>
  <c r="AC171" i="3"/>
  <c r="AC185" i="3" s="1"/>
  <c r="AC184" i="3"/>
  <c r="AC24" i="3"/>
  <c r="AC187" i="3"/>
  <c r="Z103" i="3"/>
  <c r="Z77" i="3"/>
  <c r="Z144" i="3"/>
  <c r="Z171" i="3"/>
  <c r="Z185" i="3" s="1"/>
  <c r="Z184" i="3"/>
  <c r="Z24" i="3"/>
  <c r="Z187" i="3"/>
  <c r="W103" i="3"/>
  <c r="W77" i="3"/>
  <c r="W144" i="3"/>
  <c r="W171" i="3"/>
  <c r="W185" i="3" s="1"/>
  <c r="W184" i="3"/>
  <c r="W24" i="3"/>
  <c r="W187" i="3"/>
  <c r="T103" i="3"/>
  <c r="T77" i="3"/>
  <c r="T144" i="3"/>
  <c r="T171" i="3"/>
  <c r="T185" i="3" s="1"/>
  <c r="T184" i="3"/>
  <c r="T24" i="3"/>
  <c r="T187" i="3"/>
  <c r="Q103" i="3"/>
  <c r="Q77" i="3"/>
  <c r="Q144" i="3"/>
  <c r="Q171" i="3"/>
  <c r="Q185" i="3" s="1"/>
  <c r="Q184" i="3"/>
  <c r="Q24" i="3"/>
  <c r="Q187" i="3"/>
  <c r="Q198" i="3"/>
  <c r="N103" i="3"/>
  <c r="N77" i="3"/>
  <c r="N144" i="3"/>
  <c r="N184" i="3"/>
  <c r="N24" i="3"/>
  <c r="N187" i="3"/>
  <c r="N199" i="3"/>
  <c r="K103" i="3"/>
  <c r="K77" i="3"/>
  <c r="K144" i="3"/>
  <c r="L150" i="3"/>
  <c r="K171" i="3" s="1"/>
  <c r="K185" i="3" s="1"/>
  <c r="K184" i="3"/>
  <c r="K24" i="3"/>
  <c r="K187" i="3"/>
  <c r="H144" i="3"/>
  <c r="H77" i="3"/>
  <c r="H103" i="3"/>
  <c r="I150" i="3"/>
  <c r="H184" i="3"/>
  <c r="H24" i="3"/>
  <c r="H187" i="3" s="1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A142" i="3"/>
  <c r="BA141" i="3"/>
  <c r="BA139" i="3"/>
  <c r="BA138" i="3"/>
  <c r="BA136" i="3"/>
  <c r="BA135" i="3"/>
  <c r="BA133" i="3"/>
  <c r="BA132" i="3"/>
  <c r="BA130" i="3"/>
  <c r="BA129" i="3"/>
  <c r="BA127" i="3"/>
  <c r="BA126" i="3"/>
  <c r="BA124" i="3"/>
  <c r="BA123" i="3"/>
  <c r="BA121" i="3"/>
  <c r="BA120" i="3"/>
  <c r="BA118" i="3"/>
  <c r="BA117" i="3"/>
  <c r="BA115" i="3"/>
  <c r="BA114" i="3"/>
  <c r="BA112" i="3"/>
  <c r="BA111" i="3"/>
  <c r="BA109" i="3"/>
  <c r="BA108" i="3"/>
  <c r="BA75" i="3"/>
  <c r="BA74" i="3"/>
  <c r="BA72" i="3"/>
  <c r="BA71" i="3"/>
  <c r="BA69" i="3"/>
  <c r="BA68" i="3"/>
  <c r="BA66" i="3"/>
  <c r="BA65" i="3"/>
  <c r="BA63" i="3"/>
  <c r="BA62" i="3"/>
  <c r="BA60" i="3"/>
  <c r="BA59" i="3"/>
  <c r="BA57" i="3"/>
  <c r="BA56" i="3"/>
  <c r="BA54" i="3"/>
  <c r="BA53" i="3"/>
  <c r="BA51" i="3"/>
  <c r="BA50" i="3"/>
  <c r="BA48" i="3"/>
  <c r="BA47" i="3"/>
  <c r="BA45" i="3"/>
  <c r="BA44" i="3"/>
  <c r="BA42" i="3"/>
  <c r="BA41" i="3"/>
  <c r="BA39" i="3"/>
  <c r="BA38" i="3"/>
  <c r="BA36" i="3"/>
  <c r="BA35" i="3"/>
  <c r="AX76" i="3"/>
  <c r="AX74" i="3"/>
  <c r="AX73" i="3"/>
  <c r="AX71" i="3"/>
  <c r="AX70" i="3"/>
  <c r="AX68" i="3"/>
  <c r="AX67" i="3"/>
  <c r="AX65" i="3"/>
  <c r="AX64" i="3"/>
  <c r="AX62" i="3"/>
  <c r="AX61" i="3"/>
  <c r="AX59" i="3"/>
  <c r="AX58" i="3"/>
  <c r="AX56" i="3"/>
  <c r="AX55" i="3"/>
  <c r="AX53" i="3"/>
  <c r="AX52" i="3"/>
  <c r="AX50" i="3"/>
  <c r="AX49" i="3"/>
  <c r="AX47" i="3"/>
  <c r="AX46" i="3"/>
  <c r="AX44" i="3"/>
  <c r="AX43" i="3"/>
  <c r="AX41" i="3"/>
  <c r="AX40" i="3"/>
  <c r="AX38" i="3"/>
  <c r="AX37" i="3"/>
  <c r="AX35" i="3"/>
  <c r="AX34" i="3"/>
  <c r="BA33" i="3"/>
  <c r="BA32" i="3"/>
  <c r="AX32" i="3"/>
  <c r="AX31" i="3"/>
  <c r="AX29" i="3"/>
  <c r="BA30" i="3"/>
  <c r="BA29" i="3"/>
  <c r="BA101" i="3"/>
  <c r="BA99" i="3"/>
  <c r="BA97" i="3"/>
  <c r="BA95" i="3"/>
  <c r="BA93" i="3"/>
  <c r="BA91" i="3"/>
  <c r="BA89" i="3"/>
  <c r="BA87" i="3"/>
  <c r="BA85" i="3"/>
  <c r="BA83" i="3"/>
  <c r="AX143" i="3"/>
  <c r="AX142" i="3"/>
  <c r="AX141" i="3"/>
  <c r="AX140" i="3"/>
  <c r="AX139" i="3"/>
  <c r="AX138" i="3"/>
  <c r="AX137" i="3"/>
  <c r="AX136" i="3"/>
  <c r="AX135" i="3"/>
  <c r="AX134" i="3"/>
  <c r="AX133" i="3"/>
  <c r="AX132" i="3"/>
  <c r="AX131" i="3"/>
  <c r="AX130" i="3"/>
  <c r="AX129" i="3"/>
  <c r="AX128" i="3"/>
  <c r="AX127" i="3"/>
  <c r="AX126" i="3"/>
  <c r="AX125" i="3"/>
  <c r="AX124" i="3"/>
  <c r="AX123" i="3"/>
  <c r="AX122" i="3"/>
  <c r="AX121" i="3"/>
  <c r="AX120" i="3"/>
  <c r="AX119" i="3"/>
  <c r="AX118" i="3"/>
  <c r="AX117" i="3"/>
  <c r="AX116" i="3"/>
  <c r="AX115" i="3"/>
  <c r="AX114" i="3"/>
  <c r="AX113" i="3"/>
  <c r="AX112" i="3"/>
  <c r="AX111" i="3"/>
  <c r="AX110" i="3"/>
  <c r="AX109" i="3"/>
  <c r="AX108" i="3"/>
  <c r="AR143" i="3"/>
  <c r="AR141" i="3"/>
  <c r="AR140" i="3"/>
  <c r="AR138" i="3"/>
  <c r="AR137" i="3"/>
  <c r="AR135" i="3"/>
  <c r="AR134" i="3"/>
  <c r="AR132" i="3"/>
  <c r="AR131" i="3"/>
  <c r="AR129" i="3"/>
  <c r="AR128" i="3"/>
  <c r="AR126" i="3"/>
  <c r="AR125" i="3"/>
  <c r="AR123" i="3"/>
  <c r="AR122" i="3"/>
  <c r="AR120" i="3"/>
  <c r="AR119" i="3"/>
  <c r="AR117" i="3"/>
  <c r="AR116" i="3"/>
  <c r="AR114" i="3"/>
  <c r="AR111" i="3"/>
  <c r="AR108" i="3"/>
  <c r="AX183" i="3"/>
  <c r="AX182" i="3"/>
  <c r="AX181" i="3"/>
  <c r="AX180" i="3"/>
  <c r="AX179" i="3"/>
  <c r="AX178" i="3"/>
  <c r="AX177" i="3"/>
  <c r="AX176" i="3"/>
  <c r="AX175" i="3"/>
  <c r="AX174" i="3"/>
  <c r="AX173" i="3"/>
  <c r="AX172" i="3"/>
  <c r="AX170" i="3"/>
  <c r="AX169" i="3"/>
  <c r="AX168" i="3"/>
  <c r="AX167" i="3"/>
  <c r="AX166" i="3"/>
  <c r="AX165" i="3"/>
  <c r="AX164" i="3"/>
  <c r="AX163" i="3"/>
  <c r="AX162" i="3"/>
  <c r="AX161" i="3"/>
  <c r="AX160" i="3"/>
  <c r="AX159" i="3"/>
  <c r="AX158" i="3"/>
  <c r="AX157" i="3"/>
  <c r="AX156" i="3"/>
  <c r="AX155" i="3"/>
  <c r="AX154" i="3"/>
  <c r="AX153" i="3"/>
  <c r="AX152" i="3"/>
  <c r="AX151" i="3"/>
  <c r="AX150" i="3"/>
  <c r="BA184" i="3"/>
  <c r="BA183" i="3"/>
  <c r="BA182" i="3"/>
  <c r="BA181" i="3"/>
  <c r="BA180" i="3"/>
  <c r="BA179" i="3"/>
  <c r="BA178" i="3"/>
  <c r="BA177" i="3"/>
  <c r="BA176" i="3"/>
  <c r="BA175" i="3"/>
  <c r="BA174" i="3"/>
  <c r="BA173" i="3"/>
  <c r="BA172" i="3"/>
  <c r="BA170" i="3"/>
  <c r="BA169" i="3"/>
  <c r="BA168" i="3"/>
  <c r="BA167" i="3"/>
  <c r="BA166" i="3"/>
  <c r="BA165" i="3"/>
  <c r="BA164" i="3"/>
  <c r="BA163" i="3"/>
  <c r="BA162" i="3"/>
  <c r="BA161" i="3"/>
  <c r="BA160" i="3"/>
  <c r="BA159" i="3"/>
  <c r="BA158" i="3"/>
  <c r="BA157" i="3"/>
  <c r="BA156" i="3"/>
  <c r="BA155" i="3"/>
  <c r="BA154" i="3"/>
  <c r="BA153" i="3"/>
  <c r="BA152" i="3"/>
  <c r="BA151" i="3"/>
  <c r="AX101" i="3"/>
  <c r="AX99" i="3"/>
  <c r="AX97" i="3"/>
  <c r="AX95" i="3"/>
  <c r="AX93" i="3"/>
  <c r="AX91" i="3"/>
  <c r="AX89" i="3"/>
  <c r="AX83" i="3"/>
  <c r="AX87" i="3"/>
  <c r="AX85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24" i="3" s="1"/>
  <c r="AX8" i="3"/>
  <c r="AX23" i="3"/>
  <c r="AX22" i="3"/>
  <c r="AX21" i="3"/>
  <c r="AX20" i="3"/>
  <c r="AX19" i="3"/>
  <c r="AX18" i="3"/>
  <c r="AX16" i="3"/>
  <c r="AX15" i="3"/>
  <c r="AX14" i="3"/>
  <c r="AX13" i="3"/>
  <c r="AX12" i="3"/>
  <c r="AX11" i="3"/>
  <c r="AX10" i="3"/>
  <c r="BA23" i="3"/>
  <c r="AX9" i="3"/>
  <c r="AT23" i="3"/>
  <c r="AR23" i="3"/>
  <c r="AT22" i="3"/>
  <c r="AR22" i="3"/>
  <c r="AT21" i="3"/>
  <c r="AR21" i="3"/>
  <c r="AT20" i="3"/>
  <c r="AR20" i="3"/>
  <c r="AT19" i="3"/>
  <c r="AR19" i="3"/>
  <c r="AT18" i="3"/>
  <c r="AR18" i="3"/>
  <c r="AT17" i="3"/>
  <c r="AR17" i="3"/>
  <c r="AT16" i="3"/>
  <c r="AR16" i="3"/>
  <c r="AT15" i="3"/>
  <c r="AR15" i="3"/>
  <c r="AT14" i="3"/>
  <c r="AR14" i="3"/>
  <c r="AT13" i="3"/>
  <c r="AR13" i="3"/>
  <c r="AT12" i="3"/>
  <c r="AR12" i="3"/>
  <c r="AT11" i="3"/>
  <c r="AR11" i="3"/>
  <c r="AT10" i="3"/>
  <c r="AR10" i="3"/>
  <c r="AR9" i="3"/>
  <c r="AR8" i="3"/>
  <c r="AR113" i="3"/>
  <c r="AR110" i="3"/>
  <c r="AR183" i="3"/>
  <c r="AR182" i="3"/>
  <c r="AR181" i="3"/>
  <c r="AR180" i="3"/>
  <c r="AR179" i="3"/>
  <c r="AR178" i="3"/>
  <c r="AR177" i="3"/>
  <c r="AR176" i="3"/>
  <c r="AR175" i="3"/>
  <c r="AR174" i="3"/>
  <c r="AR173" i="3"/>
  <c r="AR172" i="3"/>
  <c r="AR170" i="3"/>
  <c r="AR169" i="3"/>
  <c r="AR168" i="3"/>
  <c r="AR167" i="3"/>
  <c r="AR166" i="3"/>
  <c r="AR165" i="3"/>
  <c r="AR164" i="3"/>
  <c r="AR163" i="3"/>
  <c r="AR162" i="3"/>
  <c r="AR161" i="3"/>
  <c r="AR160" i="3"/>
  <c r="AR159" i="3"/>
  <c r="AR158" i="3"/>
  <c r="AR157" i="3"/>
  <c r="AR156" i="3"/>
  <c r="AR155" i="3"/>
  <c r="AR154" i="3"/>
  <c r="AR152" i="3"/>
  <c r="AR151" i="3"/>
  <c r="AR150" i="3"/>
  <c r="AR153" i="3"/>
  <c r="AR100" i="3"/>
  <c r="AR99" i="3"/>
  <c r="AR96" i="3"/>
  <c r="AR95" i="3"/>
  <c r="AR92" i="3"/>
  <c r="AR91" i="3"/>
  <c r="AR88" i="3"/>
  <c r="AR87" i="3"/>
  <c r="AR102" i="3"/>
  <c r="AR101" i="3"/>
  <c r="AR98" i="3"/>
  <c r="AR97" i="3"/>
  <c r="AR94" i="3"/>
  <c r="AR93" i="3"/>
  <c r="AR90" i="3"/>
  <c r="AR89" i="3"/>
  <c r="AR86" i="3"/>
  <c r="AR85" i="3"/>
  <c r="AR84" i="3"/>
  <c r="AR83" i="3"/>
  <c r="AT9" i="3"/>
  <c r="AT8" i="3"/>
  <c r="AR29" i="3"/>
  <c r="AR35" i="3"/>
  <c r="AR41" i="3"/>
  <c r="AR47" i="3"/>
  <c r="AR53" i="3"/>
  <c r="AR59" i="3"/>
  <c r="AR65" i="3"/>
  <c r="AR32" i="3"/>
  <c r="AR38" i="3"/>
  <c r="AR44" i="3"/>
  <c r="AR50" i="3"/>
  <c r="AR56" i="3"/>
  <c r="AR62" i="3"/>
  <c r="AR68" i="3"/>
  <c r="AR71" i="3"/>
  <c r="AR74" i="3"/>
  <c r="AR76" i="3"/>
  <c r="AR70" i="3"/>
  <c r="AR64" i="3"/>
  <c r="AR58" i="3"/>
  <c r="AR52" i="3"/>
  <c r="AR46" i="3"/>
  <c r="AR40" i="3"/>
  <c r="AR34" i="3"/>
  <c r="AR73" i="3"/>
  <c r="AR67" i="3"/>
  <c r="AR61" i="3"/>
  <c r="AR55" i="3"/>
  <c r="AR49" i="3"/>
  <c r="AR43" i="3"/>
  <c r="AR37" i="3"/>
  <c r="AR31" i="3"/>
  <c r="B6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D173" i="3"/>
  <c r="D174" i="3"/>
  <c r="D175" i="3"/>
  <c r="D176" i="3"/>
  <c r="D177" i="3"/>
  <c r="D178" i="3"/>
  <c r="D179" i="3"/>
  <c r="D180" i="3"/>
  <c r="D181" i="3"/>
  <c r="D182" i="3"/>
  <c r="D183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11" i="3"/>
  <c r="D114" i="3"/>
  <c r="D117" i="3"/>
  <c r="D120" i="3"/>
  <c r="D123" i="3"/>
  <c r="D126" i="3"/>
  <c r="D129" i="3"/>
  <c r="D132" i="3"/>
  <c r="D135" i="3"/>
  <c r="D138" i="3"/>
  <c r="D141" i="3"/>
  <c r="D86" i="3"/>
  <c r="D88" i="3"/>
  <c r="D90" i="3"/>
  <c r="D92" i="3"/>
  <c r="D94" i="3"/>
  <c r="D96" i="3"/>
  <c r="D98" i="3"/>
  <c r="D100" i="3"/>
  <c r="D102" i="3"/>
  <c r="D32" i="3"/>
  <c r="D35" i="3"/>
  <c r="D38" i="3"/>
  <c r="D41" i="3"/>
  <c r="D44" i="3"/>
  <c r="D47" i="3"/>
  <c r="D50" i="3"/>
  <c r="D53" i="3"/>
  <c r="D56" i="3"/>
  <c r="D59" i="3"/>
  <c r="D62" i="3"/>
  <c r="D65" i="3"/>
  <c r="D68" i="3"/>
  <c r="D71" i="3"/>
  <c r="D74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H197" i="3"/>
  <c r="H194" i="3"/>
  <c r="H105" i="3"/>
  <c r="H147" i="3"/>
  <c r="D12" i="19"/>
  <c r="G8" i="10"/>
  <c r="H8" i="10"/>
  <c r="G8" i="13"/>
  <c r="H8" i="13"/>
  <c r="AF199" i="3"/>
  <c r="AF200" i="3"/>
  <c r="AI199" i="3"/>
  <c r="AI200" i="3"/>
  <c r="W202" i="3"/>
  <c r="W201" i="3"/>
  <c r="W200" i="3"/>
  <c r="W198" i="3"/>
  <c r="AI201" i="3"/>
  <c r="AF202" i="3"/>
  <c r="AI202" i="3"/>
  <c r="AF198" i="3"/>
  <c r="AI198" i="3"/>
  <c r="Q199" i="3"/>
  <c r="AO202" i="3"/>
  <c r="AO199" i="3"/>
  <c r="AO198" i="3"/>
  <c r="AO201" i="3"/>
  <c r="AO200" i="3"/>
  <c r="T199" i="3"/>
  <c r="T198" i="3"/>
  <c r="T202" i="3"/>
  <c r="T200" i="3"/>
  <c r="T201" i="3"/>
  <c r="AL199" i="3"/>
  <c r="AL198" i="3"/>
  <c r="AL200" i="3"/>
  <c r="AL202" i="3"/>
  <c r="AL201" i="3"/>
  <c r="Z198" i="3"/>
  <c r="Z202" i="3"/>
  <c r="Z199" i="3"/>
  <c r="Z201" i="3"/>
  <c r="Z200" i="3"/>
  <c r="K198" i="3"/>
  <c r="K199" i="3"/>
  <c r="K200" i="3"/>
  <c r="K202" i="3"/>
  <c r="K201" i="3"/>
  <c r="AC201" i="3"/>
  <c r="AC202" i="3"/>
  <c r="AC200" i="3"/>
  <c r="AC199" i="3"/>
  <c r="AC198" i="3"/>
  <c r="W199" i="3"/>
  <c r="N198" i="3"/>
  <c r="N201" i="3"/>
  <c r="Q201" i="3"/>
  <c r="AF201" i="3"/>
  <c r="N200" i="3"/>
  <c r="N202" i="3"/>
  <c r="Q200" i="3"/>
  <c r="Q202" i="3"/>
  <c r="E45" i="12"/>
  <c r="E44" i="12"/>
  <c r="F12" i="19"/>
  <c r="D13" i="19"/>
  <c r="D14" i="19"/>
  <c r="F13" i="19"/>
  <c r="D15" i="19"/>
  <c r="F14" i="19"/>
  <c r="F15" i="19"/>
  <c r="D16" i="19"/>
  <c r="D17" i="19"/>
  <c r="F16" i="19"/>
  <c r="F17" i="19"/>
  <c r="D18" i="19"/>
  <c r="D19" i="19"/>
  <c r="F18" i="19"/>
  <c r="F19" i="19"/>
  <c r="D20" i="19"/>
  <c r="D21" i="19"/>
  <c r="F20" i="19"/>
  <c r="D22" i="19"/>
  <c r="F21" i="19"/>
  <c r="BA110" i="3"/>
  <c r="D23" i="19"/>
  <c r="F22" i="19"/>
  <c r="D24" i="19"/>
  <c r="F23" i="19"/>
  <c r="D25" i="19"/>
  <c r="F24" i="19"/>
  <c r="F25" i="19"/>
  <c r="D26" i="19"/>
  <c r="F26" i="19"/>
  <c r="D27" i="19"/>
  <c r="F27" i="19"/>
  <c r="D28" i="19"/>
  <c r="D29" i="19"/>
  <c r="F28" i="19"/>
  <c r="F29" i="19"/>
  <c r="D30" i="19"/>
  <c r="D31" i="19"/>
  <c r="F30" i="19"/>
  <c r="F31" i="19"/>
  <c r="D32" i="19"/>
  <c r="D33" i="19"/>
  <c r="F32" i="19"/>
  <c r="F33" i="19"/>
  <c r="D34" i="19"/>
  <c r="F34" i="19"/>
  <c r="D35" i="19"/>
  <c r="F35" i="19"/>
  <c r="D36" i="19"/>
  <c r="D37" i="19"/>
  <c r="F36" i="19"/>
  <c r="F37" i="19"/>
  <c r="D38" i="19"/>
  <c r="F38" i="19"/>
  <c r="D39" i="19"/>
  <c r="F39" i="19"/>
  <c r="D40" i="19"/>
  <c r="F40" i="19"/>
  <c r="BA150" i="3" l="1"/>
  <c r="H201" i="3"/>
  <c r="BA187" i="3"/>
  <c r="H202" i="3"/>
  <c r="H199" i="3"/>
  <c r="H198" i="3"/>
  <c r="H171" i="3"/>
  <c r="H185" i="3" s="1"/>
  <c r="H188" i="3" s="1"/>
  <c r="H189" i="3" s="1"/>
  <c r="H200" i="3"/>
  <c r="H10" i="24"/>
  <c r="N7" i="3"/>
  <c r="N197" i="3" s="1"/>
  <c r="J7" i="7"/>
  <c r="D18" i="20"/>
  <c r="I35" i="7"/>
  <c r="N143" i="3"/>
  <c r="G35" i="11"/>
  <c r="H35" i="11" s="1"/>
  <c r="E70" i="11"/>
  <c r="Q140" i="3"/>
  <c r="I34" i="8"/>
  <c r="N137" i="3"/>
  <c r="I33" i="7"/>
  <c r="E48" i="7"/>
  <c r="Q134" i="3"/>
  <c r="I32" i="8"/>
  <c r="E45" i="11"/>
  <c r="E48" i="11"/>
  <c r="N131" i="3"/>
  <c r="I31" i="7"/>
  <c r="I30" i="7"/>
  <c r="N128" i="3"/>
  <c r="F45" i="13"/>
  <c r="N125" i="3"/>
  <c r="I29" i="7"/>
  <c r="N122" i="3"/>
  <c r="I28" i="7"/>
  <c r="I27" i="7"/>
  <c r="N119" i="3"/>
  <c r="G27" i="13"/>
  <c r="H27" i="13" s="1"/>
  <c r="N116" i="3"/>
  <c r="I26" i="7"/>
  <c r="K145" i="3"/>
  <c r="BA144" i="3"/>
  <c r="G26" i="11"/>
  <c r="H26" i="11" s="1"/>
  <c r="E50" i="11"/>
  <c r="H145" i="3"/>
  <c r="F62" i="17"/>
  <c r="E61" i="11"/>
  <c r="E64" i="17"/>
  <c r="F54" i="12"/>
  <c r="Q113" i="3"/>
  <c r="E67" i="17"/>
  <c r="N203" i="3"/>
  <c r="K203" i="3"/>
  <c r="AF203" i="3"/>
  <c r="Z203" i="3"/>
  <c r="BA103" i="3"/>
  <c r="Q203" i="3"/>
  <c r="AL203" i="3"/>
  <c r="AO203" i="3"/>
  <c r="W203" i="3"/>
  <c r="K188" i="3"/>
  <c r="K189" i="3" s="1"/>
  <c r="K27" i="3" s="1"/>
  <c r="N188" i="3"/>
  <c r="N189" i="3" s="1"/>
  <c r="N81" i="3" s="1"/>
  <c r="T203" i="3"/>
  <c r="AI203" i="3"/>
  <c r="Q188" i="3"/>
  <c r="Q189" i="3" s="1"/>
  <c r="Q27" i="3" s="1"/>
  <c r="T188" i="3"/>
  <c r="T189" i="3" s="1"/>
  <c r="T106" i="3" s="1"/>
  <c r="W188" i="3"/>
  <c r="W189" i="3" s="1"/>
  <c r="W148" i="3" s="1"/>
  <c r="Z188" i="3"/>
  <c r="Z189" i="3" s="1"/>
  <c r="Z106" i="3" s="1"/>
  <c r="AC188" i="3"/>
  <c r="AC189" i="3" s="1"/>
  <c r="AC27" i="3" s="1"/>
  <c r="AF188" i="3"/>
  <c r="AF189" i="3" s="1"/>
  <c r="AF27" i="3" s="1"/>
  <c r="AI188" i="3"/>
  <c r="AI189" i="3" s="1"/>
  <c r="AI106" i="3" s="1"/>
  <c r="AL188" i="3"/>
  <c r="AL189" i="3" s="1"/>
  <c r="AL106" i="3" s="1"/>
  <c r="AO188" i="3"/>
  <c r="AO189" i="3" s="1"/>
  <c r="AO106" i="3" s="1"/>
  <c r="AC203" i="3"/>
  <c r="N76" i="3"/>
  <c r="I23" i="7"/>
  <c r="E67" i="10"/>
  <c r="F48" i="12"/>
  <c r="I23" i="5"/>
  <c r="F45" i="12"/>
  <c r="G45" i="12" s="1"/>
  <c r="H45" i="12" s="1"/>
  <c r="G23" i="12"/>
  <c r="H23" i="12" s="1"/>
  <c r="F44" i="12"/>
  <c r="G44" i="12" s="1"/>
  <c r="H44" i="12" s="1"/>
  <c r="F45" i="14"/>
  <c r="E60" i="10"/>
  <c r="I22" i="9"/>
  <c r="T73" i="3"/>
  <c r="F47" i="10"/>
  <c r="F44" i="15"/>
  <c r="E53" i="16"/>
  <c r="E47" i="16"/>
  <c r="E60" i="16"/>
  <c r="E54" i="16"/>
  <c r="N70" i="3"/>
  <c r="I21" i="7"/>
  <c r="E48" i="10"/>
  <c r="E59" i="10"/>
  <c r="E46" i="10"/>
  <c r="F46" i="15"/>
  <c r="E47" i="10"/>
  <c r="E45" i="10"/>
  <c r="E68" i="10"/>
  <c r="I20" i="7"/>
  <c r="N67" i="3"/>
  <c r="E55" i="9"/>
  <c r="E72" i="9"/>
  <c r="E67" i="9"/>
  <c r="G20" i="11"/>
  <c r="H20" i="11" s="1"/>
  <c r="N64" i="3"/>
  <c r="I19" i="7"/>
  <c r="E72" i="17"/>
  <c r="I18" i="7"/>
  <c r="N61" i="3"/>
  <c r="E56" i="14"/>
  <c r="E63" i="16"/>
  <c r="E53" i="14"/>
  <c r="E73" i="9"/>
  <c r="E70" i="17"/>
  <c r="E44" i="17"/>
  <c r="E48" i="17"/>
  <c r="E71" i="17"/>
  <c r="E68" i="17"/>
  <c r="N58" i="3"/>
  <c r="E66" i="17"/>
  <c r="E59" i="17"/>
  <c r="E56" i="17"/>
  <c r="F69" i="16"/>
  <c r="E69" i="17"/>
  <c r="E47" i="17"/>
  <c r="E62" i="17"/>
  <c r="G62" i="17" s="1"/>
  <c r="H62" i="17" s="1"/>
  <c r="E55" i="17"/>
  <c r="E52" i="17"/>
  <c r="G17" i="17"/>
  <c r="H17" i="17" s="1"/>
  <c r="E58" i="17"/>
  <c r="E51" i="17"/>
  <c r="E46" i="17"/>
  <c r="E63" i="17"/>
  <c r="E54" i="17"/>
  <c r="E45" i="17"/>
  <c r="E49" i="17"/>
  <c r="E57" i="17"/>
  <c r="E60" i="17"/>
  <c r="E50" i="17"/>
  <c r="E56" i="16"/>
  <c r="E60" i="7"/>
  <c r="F51" i="9"/>
  <c r="G16" i="15"/>
  <c r="H16" i="15" s="1"/>
  <c r="E59" i="16"/>
  <c r="E69" i="16"/>
  <c r="G69" i="16" s="1"/>
  <c r="H69" i="16" s="1"/>
  <c r="F46" i="10"/>
  <c r="F47" i="9"/>
  <c r="E52" i="16"/>
  <c r="F69" i="17"/>
  <c r="G69" i="17" s="1"/>
  <c r="H69" i="17" s="1"/>
  <c r="E48" i="16"/>
  <c r="E49" i="16"/>
  <c r="E65" i="16"/>
  <c r="N55" i="3"/>
  <c r="F51" i="17"/>
  <c r="E70" i="16"/>
  <c r="F64" i="10"/>
  <c r="E61" i="16"/>
  <c r="G16" i="17"/>
  <c r="H16" i="17" s="1"/>
  <c r="F52" i="17"/>
  <c r="E55" i="16"/>
  <c r="F72" i="17"/>
  <c r="G72" i="17" s="1"/>
  <c r="H72" i="17" s="1"/>
  <c r="F66" i="17"/>
  <c r="F48" i="9"/>
  <c r="E72" i="16"/>
  <c r="E66" i="16"/>
  <c r="F62" i="9"/>
  <c r="G16" i="14"/>
  <c r="H16" i="14" s="1"/>
  <c r="E44" i="16"/>
  <c r="E51" i="16"/>
  <c r="E67" i="16"/>
  <c r="E71" i="16"/>
  <c r="E50" i="16"/>
  <c r="E46" i="7"/>
  <c r="E68" i="16"/>
  <c r="E62" i="16"/>
  <c r="F71" i="9"/>
  <c r="F60" i="13"/>
  <c r="E51" i="13"/>
  <c r="G16" i="16"/>
  <c r="H16" i="16" s="1"/>
  <c r="E45" i="16"/>
  <c r="E57" i="16"/>
  <c r="E73" i="16"/>
  <c r="E64" i="16"/>
  <c r="E58" i="16"/>
  <c r="F65" i="8"/>
  <c r="F72" i="10"/>
  <c r="F53" i="13"/>
  <c r="F51" i="15"/>
  <c r="E46" i="16"/>
  <c r="N52" i="3"/>
  <c r="I15" i="7"/>
  <c r="E63" i="11"/>
  <c r="E71" i="7"/>
  <c r="E53" i="8"/>
  <c r="E46" i="12"/>
  <c r="E52" i="12"/>
  <c r="F54" i="14"/>
  <c r="E70" i="15"/>
  <c r="E47" i="15"/>
  <c r="F68" i="11"/>
  <c r="E67" i="12"/>
  <c r="E66" i="12"/>
  <c r="E44" i="15"/>
  <c r="E66" i="7"/>
  <c r="F50" i="14"/>
  <c r="E49" i="12"/>
  <c r="F58" i="14"/>
  <c r="E59" i="11"/>
  <c r="I14" i="8"/>
  <c r="Q49" i="3"/>
  <c r="F44" i="13"/>
  <c r="E47" i="14"/>
  <c r="G14" i="13"/>
  <c r="H14" i="13" s="1"/>
  <c r="E73" i="13"/>
  <c r="G14" i="15"/>
  <c r="H14" i="15" s="1"/>
  <c r="G14" i="14"/>
  <c r="H14" i="14" s="1"/>
  <c r="E44" i="14"/>
  <c r="E46" i="13"/>
  <c r="E48" i="14"/>
  <c r="E50" i="14"/>
  <c r="F58" i="13"/>
  <c r="E55" i="14"/>
  <c r="F44" i="8"/>
  <c r="F66" i="13"/>
  <c r="E51" i="14"/>
  <c r="E62" i="14"/>
  <c r="E64" i="14"/>
  <c r="E49" i="11"/>
  <c r="E69" i="11"/>
  <c r="E65" i="14"/>
  <c r="E64" i="7"/>
  <c r="F49" i="8"/>
  <c r="E73" i="17"/>
  <c r="N46" i="3"/>
  <c r="I13" i="7"/>
  <c r="E57" i="7"/>
  <c r="F61" i="8"/>
  <c r="F59" i="9"/>
  <c r="E50" i="10"/>
  <c r="F45" i="11"/>
  <c r="F50" i="12"/>
  <c r="F52" i="13"/>
  <c r="F66" i="14"/>
  <c r="E51" i="15"/>
  <c r="E64" i="15"/>
  <c r="F44" i="11"/>
  <c r="G13" i="7"/>
  <c r="H13" i="7" s="1"/>
  <c r="G13" i="8"/>
  <c r="H13" i="8" s="1"/>
  <c r="E61" i="8"/>
  <c r="G13" i="9"/>
  <c r="H13" i="9" s="1"/>
  <c r="E69" i="10"/>
  <c r="F62" i="13"/>
  <c r="F70" i="13"/>
  <c r="F62" i="14"/>
  <c r="F47" i="11"/>
  <c r="G47" i="11" s="1"/>
  <c r="H47" i="11" s="1"/>
  <c r="I13" i="5"/>
  <c r="E56" i="8"/>
  <c r="F61" i="9"/>
  <c r="E66" i="10"/>
  <c r="G13" i="11"/>
  <c r="H13" i="11" s="1"/>
  <c r="F70" i="11"/>
  <c r="G70" i="11" s="1"/>
  <c r="H70" i="11" s="1"/>
  <c r="E59" i="15"/>
  <c r="F54" i="11"/>
  <c r="F66" i="11"/>
  <c r="G13" i="15"/>
  <c r="H13" i="15" s="1"/>
  <c r="F44" i="5"/>
  <c r="E55" i="7"/>
  <c r="E63" i="8"/>
  <c r="E70" i="8"/>
  <c r="F56" i="9"/>
  <c r="E71" i="10"/>
  <c r="E63" i="10"/>
  <c r="F64" i="13"/>
  <c r="E54" i="13"/>
  <c r="G13" i="14"/>
  <c r="H13" i="14" s="1"/>
  <c r="F69" i="14"/>
  <c r="E44" i="8"/>
  <c r="E47" i="8"/>
  <c r="E45" i="8"/>
  <c r="E54" i="8"/>
  <c r="E55" i="15"/>
  <c r="F48" i="11"/>
  <c r="H78" i="3"/>
  <c r="F44" i="9"/>
  <c r="E55" i="10"/>
  <c r="F56" i="11"/>
  <c r="F64" i="11"/>
  <c r="E58" i="15"/>
  <c r="Q43" i="3"/>
  <c r="I12" i="8"/>
  <c r="E44" i="13"/>
  <c r="E71" i="13"/>
  <c r="F53" i="16"/>
  <c r="E51" i="9"/>
  <c r="G51" i="9" s="1"/>
  <c r="H51" i="9" s="1"/>
  <c r="E68" i="9"/>
  <c r="E64" i="11"/>
  <c r="F56" i="13"/>
  <c r="F72" i="13"/>
  <c r="G12" i="14"/>
  <c r="H12" i="14" s="1"/>
  <c r="E45" i="14"/>
  <c r="F55" i="14"/>
  <c r="F63" i="14"/>
  <c r="E66" i="14"/>
  <c r="E50" i="15"/>
  <c r="G12" i="9"/>
  <c r="H12" i="9" s="1"/>
  <c r="E47" i="13"/>
  <c r="E52" i="13"/>
  <c r="F46" i="14"/>
  <c r="E59" i="14"/>
  <c r="F73" i="14"/>
  <c r="F70" i="14"/>
  <c r="E52" i="15"/>
  <c r="E56" i="15"/>
  <c r="E46" i="15"/>
  <c r="F48" i="16"/>
  <c r="G48" i="12"/>
  <c r="H48" i="12" s="1"/>
  <c r="F55" i="16"/>
  <c r="F72" i="8"/>
  <c r="E51" i="10"/>
  <c r="E61" i="10"/>
  <c r="F54" i="10"/>
  <c r="E53" i="11"/>
  <c r="E57" i="11"/>
  <c r="E67" i="11"/>
  <c r="F58" i="11"/>
  <c r="F68" i="13"/>
  <c r="F64" i="14"/>
  <c r="E67" i="14"/>
  <c r="F72" i="14"/>
  <c r="E63" i="14"/>
  <c r="E61" i="15"/>
  <c r="E67" i="15"/>
  <c r="E47" i="9"/>
  <c r="G47" i="9" s="1"/>
  <c r="H47" i="9" s="1"/>
  <c r="E53" i="9"/>
  <c r="E49" i="13"/>
  <c r="F56" i="14"/>
  <c r="E49" i="15"/>
  <c r="E53" i="15"/>
  <c r="E57" i="15"/>
  <c r="E44" i="9"/>
  <c r="F53" i="8"/>
  <c r="E52" i="10"/>
  <c r="E58" i="10"/>
  <c r="E72" i="13"/>
  <c r="F49" i="14"/>
  <c r="F65" i="14"/>
  <c r="F68" i="14"/>
  <c r="E71" i="15"/>
  <c r="F62" i="16"/>
  <c r="F48" i="14"/>
  <c r="F44" i="14"/>
  <c r="E48" i="9"/>
  <c r="G48" i="9" s="1"/>
  <c r="H48" i="9" s="1"/>
  <c r="E48" i="15"/>
  <c r="F52" i="7"/>
  <c r="E65" i="9"/>
  <c r="F50" i="11"/>
  <c r="E54" i="11"/>
  <c r="F50" i="13"/>
  <c r="F71" i="14"/>
  <c r="E54" i="15"/>
  <c r="N40" i="3"/>
  <c r="I11" i="7"/>
  <c r="F53" i="17"/>
  <c r="F44" i="17"/>
  <c r="G44" i="17" s="1"/>
  <c r="H44" i="17" s="1"/>
  <c r="F47" i="17"/>
  <c r="F66" i="16"/>
  <c r="F59" i="16"/>
  <c r="F55" i="17"/>
  <c r="E50" i="8"/>
  <c r="F58" i="8"/>
  <c r="F67" i="8"/>
  <c r="E56" i="9"/>
  <c r="E70" i="9"/>
  <c r="E56" i="11"/>
  <c r="E63" i="12"/>
  <c r="F65" i="16"/>
  <c r="F58" i="16"/>
  <c r="F72" i="16"/>
  <c r="G72" i="16" s="1"/>
  <c r="H72" i="16" s="1"/>
  <c r="F65" i="17"/>
  <c r="I59" i="5"/>
  <c r="F69" i="5"/>
  <c r="F51" i="8"/>
  <c r="F59" i="8"/>
  <c r="E66" i="9"/>
  <c r="E73" i="15"/>
  <c r="F67" i="15"/>
  <c r="G11" i="16"/>
  <c r="H11" i="16" s="1"/>
  <c r="F68" i="17"/>
  <c r="F54" i="16"/>
  <c r="F51" i="16"/>
  <c r="F68" i="16"/>
  <c r="F61" i="17"/>
  <c r="F56" i="8"/>
  <c r="F64" i="8"/>
  <c r="F69" i="8"/>
  <c r="E54" i="9"/>
  <c r="E58" i="9"/>
  <c r="E62" i="9"/>
  <c r="E71" i="9"/>
  <c r="G11" i="11"/>
  <c r="H11" i="11" s="1"/>
  <c r="E66" i="11"/>
  <c r="E72" i="11"/>
  <c r="E59" i="12"/>
  <c r="F70" i="12"/>
  <c r="E45" i="13"/>
  <c r="G45" i="13" s="1"/>
  <c r="H45" i="13" s="1"/>
  <c r="E50" i="13"/>
  <c r="E53" i="13"/>
  <c r="G53" i="13" s="1"/>
  <c r="H53" i="13" s="1"/>
  <c r="E57" i="13"/>
  <c r="E61" i="13"/>
  <c r="E65" i="13"/>
  <c r="E69" i="13"/>
  <c r="E48" i="13"/>
  <c r="F71" i="13"/>
  <c r="G71" i="13" s="1"/>
  <c r="H71" i="13" s="1"/>
  <c r="G11" i="14"/>
  <c r="H11" i="14" s="1"/>
  <c r="F53" i="14"/>
  <c r="F59" i="14"/>
  <c r="F58" i="17"/>
  <c r="F46" i="17"/>
  <c r="G46" i="17" s="1"/>
  <c r="H46" i="17" s="1"/>
  <c r="F48" i="17"/>
  <c r="G48" i="17" s="1"/>
  <c r="H48" i="17" s="1"/>
  <c r="F50" i="16"/>
  <c r="G50" i="16" s="1"/>
  <c r="H50" i="16" s="1"/>
  <c r="F71" i="17"/>
  <c r="F64" i="16"/>
  <c r="F57" i="17"/>
  <c r="I72" i="5"/>
  <c r="F71" i="5"/>
  <c r="F61" i="16"/>
  <c r="F54" i="17"/>
  <c r="F64" i="17"/>
  <c r="F67" i="17"/>
  <c r="F46" i="16"/>
  <c r="F71" i="16"/>
  <c r="G71" i="16" s="1"/>
  <c r="H71" i="16" s="1"/>
  <c r="F47" i="8"/>
  <c r="F45" i="17"/>
  <c r="F73" i="17"/>
  <c r="F67" i="16"/>
  <c r="F63" i="17"/>
  <c r="F56" i="16"/>
  <c r="G56" i="16" s="1"/>
  <c r="H56" i="16" s="1"/>
  <c r="F49" i="17"/>
  <c r="F57" i="8"/>
  <c r="F73" i="8"/>
  <c r="E69" i="9"/>
  <c r="E46" i="11"/>
  <c r="E51" i="11"/>
  <c r="E71" i="11"/>
  <c r="G11" i="17"/>
  <c r="H11" i="17" s="1"/>
  <c r="F50" i="17"/>
  <c r="G50" i="17" s="1"/>
  <c r="H50" i="17" s="1"/>
  <c r="F60" i="17"/>
  <c r="F70" i="17"/>
  <c r="F47" i="16"/>
  <c r="F60" i="16"/>
  <c r="F70" i="16"/>
  <c r="G70" i="16" s="1"/>
  <c r="H70" i="16" s="1"/>
  <c r="F63" i="16"/>
  <c r="F59" i="17"/>
  <c r="F52" i="16"/>
  <c r="G52" i="16" s="1"/>
  <c r="H52" i="16" s="1"/>
  <c r="BA77" i="3"/>
  <c r="F50" i="8"/>
  <c r="E52" i="9"/>
  <c r="E60" i="9"/>
  <c r="E60" i="11"/>
  <c r="F48" i="13"/>
  <c r="E55" i="13"/>
  <c r="E59" i="13"/>
  <c r="E63" i="13"/>
  <c r="E67" i="13"/>
  <c r="F47" i="14"/>
  <c r="F51" i="14"/>
  <c r="E54" i="14"/>
  <c r="F57" i="14"/>
  <c r="F61" i="14"/>
  <c r="F67" i="14"/>
  <c r="G11" i="15"/>
  <c r="H11" i="15" s="1"/>
  <c r="E69" i="15"/>
  <c r="F56" i="17"/>
  <c r="I10" i="7"/>
  <c r="N37" i="3"/>
  <c r="F45" i="7"/>
  <c r="F47" i="7"/>
  <c r="F50" i="9"/>
  <c r="F53" i="9"/>
  <c r="F65" i="9"/>
  <c r="F68" i="9"/>
  <c r="F73" i="10"/>
  <c r="F52" i="12"/>
  <c r="E55" i="12"/>
  <c r="F71" i="12"/>
  <c r="G71" i="12" s="1"/>
  <c r="H71" i="12" s="1"/>
  <c r="E58" i="14"/>
  <c r="E61" i="14"/>
  <c r="E69" i="14"/>
  <c r="G69" i="14" s="1"/>
  <c r="H69" i="14" s="1"/>
  <c r="E72" i="14"/>
  <c r="E73" i="14"/>
  <c r="G10" i="15"/>
  <c r="H10" i="15" s="1"/>
  <c r="F48" i="15"/>
  <c r="G51" i="15"/>
  <c r="H51" i="15" s="1"/>
  <c r="F57" i="15"/>
  <c r="F64" i="15"/>
  <c r="E72" i="15"/>
  <c r="F49" i="16"/>
  <c r="F73" i="16"/>
  <c r="F53" i="7"/>
  <c r="F59" i="7"/>
  <c r="F56" i="12"/>
  <c r="E70" i="14"/>
  <c r="F49" i="15"/>
  <c r="F52" i="15"/>
  <c r="F55" i="15"/>
  <c r="F61" i="15"/>
  <c r="F69" i="15"/>
  <c r="G10" i="7"/>
  <c r="H10" i="7" s="1"/>
  <c r="F60" i="7"/>
  <c r="F71" i="7"/>
  <c r="E69" i="8"/>
  <c r="F66" i="9"/>
  <c r="F69" i="9"/>
  <c r="F56" i="10"/>
  <c r="E56" i="12"/>
  <c r="E60" i="12"/>
  <c r="E64" i="12"/>
  <c r="E68" i="12"/>
  <c r="F72" i="12"/>
  <c r="F58" i="15"/>
  <c r="F65" i="15"/>
  <c r="F50" i="7"/>
  <c r="F54" i="9"/>
  <c r="F60" i="9"/>
  <c r="F63" i="9"/>
  <c r="F48" i="7"/>
  <c r="G48" i="7" s="1"/>
  <c r="H48" i="7" s="1"/>
  <c r="E48" i="8"/>
  <c r="E55" i="8"/>
  <c r="E58" i="8"/>
  <c r="E62" i="8"/>
  <c r="E66" i="8"/>
  <c r="F52" i="9"/>
  <c r="F57" i="9"/>
  <c r="F67" i="9"/>
  <c r="F72" i="9"/>
  <c r="F73" i="9"/>
  <c r="E53" i="10"/>
  <c r="F70" i="10"/>
  <c r="E65" i="10"/>
  <c r="F55" i="11"/>
  <c r="E65" i="11"/>
  <c r="E68" i="11"/>
  <c r="E73" i="11"/>
  <c r="F65" i="11"/>
  <c r="F46" i="12"/>
  <c r="E50" i="12"/>
  <c r="E54" i="12"/>
  <c r="E61" i="12"/>
  <c r="E65" i="12"/>
  <c r="E69" i="12"/>
  <c r="E57" i="14"/>
  <c r="E60" i="14"/>
  <c r="E68" i="14"/>
  <c r="E71" i="14"/>
  <c r="F53" i="15"/>
  <c r="G53" i="15" s="1"/>
  <c r="H53" i="15" s="1"/>
  <c r="F56" i="15"/>
  <c r="F46" i="7"/>
  <c r="E65" i="5"/>
  <c r="F67" i="7"/>
  <c r="E64" i="8"/>
  <c r="G10" i="9"/>
  <c r="H10" i="9" s="1"/>
  <c r="F49" i="9"/>
  <c r="F64" i="9"/>
  <c r="F70" i="9"/>
  <c r="G10" i="10"/>
  <c r="H10" i="10" s="1"/>
  <c r="F62" i="10"/>
  <c r="E52" i="11"/>
  <c r="E55" i="11"/>
  <c r="E58" i="11"/>
  <c r="E62" i="11"/>
  <c r="F47" i="12"/>
  <c r="F58" i="12"/>
  <c r="E49" i="14"/>
  <c r="E52" i="14"/>
  <c r="F47" i="15"/>
  <c r="F59" i="15"/>
  <c r="F63" i="15"/>
  <c r="F73" i="15"/>
  <c r="F55" i="9"/>
  <c r="F58" i="9"/>
  <c r="G10" i="12"/>
  <c r="H10" i="12" s="1"/>
  <c r="E47" i="12"/>
  <c r="F55" i="12"/>
  <c r="E58" i="12"/>
  <c r="F62" i="12"/>
  <c r="F62" i="5"/>
  <c r="F50" i="5"/>
  <c r="F67" i="5"/>
  <c r="F55" i="5"/>
  <c r="F65" i="7"/>
  <c r="F57" i="7"/>
  <c r="F70" i="7"/>
  <c r="F62" i="7"/>
  <c r="F54" i="7"/>
  <c r="F73" i="7"/>
  <c r="F72" i="7"/>
  <c r="F64" i="7"/>
  <c r="F56" i="7"/>
  <c r="G9" i="7"/>
  <c r="H9" i="7" s="1"/>
  <c r="E47" i="7"/>
  <c r="E50" i="7"/>
  <c r="F68" i="7"/>
  <c r="E73" i="7"/>
  <c r="E71" i="8"/>
  <c r="F71" i="8"/>
  <c r="F63" i="8"/>
  <c r="F55" i="8"/>
  <c r="F68" i="8"/>
  <c r="F60" i="8"/>
  <c r="F52" i="8"/>
  <c r="F70" i="8"/>
  <c r="F62" i="8"/>
  <c r="F54" i="8"/>
  <c r="F57" i="5"/>
  <c r="F64" i="5"/>
  <c r="F58" i="7"/>
  <c r="F61" i="7"/>
  <c r="E65" i="7"/>
  <c r="E68" i="7"/>
  <c r="E72" i="7"/>
  <c r="F69" i="10"/>
  <c r="F61" i="10"/>
  <c r="F53" i="10"/>
  <c r="F66" i="10"/>
  <c r="G66" i="10" s="1"/>
  <c r="H66" i="10" s="1"/>
  <c r="F58" i="10"/>
  <c r="F50" i="10"/>
  <c r="F71" i="10"/>
  <c r="F63" i="10"/>
  <c r="F55" i="10"/>
  <c r="F68" i="10"/>
  <c r="F60" i="10"/>
  <c r="F52" i="10"/>
  <c r="F65" i="10"/>
  <c r="F57" i="10"/>
  <c r="F49" i="10"/>
  <c r="F67" i="10"/>
  <c r="F59" i="10"/>
  <c r="F51" i="10"/>
  <c r="F48" i="10"/>
  <c r="G48" i="10" s="1"/>
  <c r="H48" i="10" s="1"/>
  <c r="T34" i="3"/>
  <c r="G9" i="5"/>
  <c r="H9" i="5" s="1"/>
  <c r="F51" i="7"/>
  <c r="F55" i="7"/>
  <c r="G55" i="7" s="1"/>
  <c r="H55" i="7" s="1"/>
  <c r="E58" i="7"/>
  <c r="E68" i="8"/>
  <c r="E60" i="8"/>
  <c r="E52" i="8"/>
  <c r="E65" i="8"/>
  <c r="E57" i="8"/>
  <c r="E49" i="8"/>
  <c r="E67" i="8"/>
  <c r="E59" i="8"/>
  <c r="G59" i="8" s="1"/>
  <c r="H59" i="8" s="1"/>
  <c r="E51" i="8"/>
  <c r="G51" i="8" s="1"/>
  <c r="H51" i="8" s="1"/>
  <c r="G9" i="8"/>
  <c r="H9" i="8" s="1"/>
  <c r="F52" i="5"/>
  <c r="F72" i="5"/>
  <c r="F49" i="7"/>
  <c r="F66" i="7"/>
  <c r="G66" i="7" s="1"/>
  <c r="H66" i="7" s="1"/>
  <c r="F69" i="7"/>
  <c r="E72" i="8"/>
  <c r="E73" i="8"/>
  <c r="F46" i="5"/>
  <c r="F63" i="7"/>
  <c r="E70" i="7"/>
  <c r="E62" i="7"/>
  <c r="E54" i="7"/>
  <c r="E67" i="7"/>
  <c r="E59" i="7"/>
  <c r="E51" i="7"/>
  <c r="E49" i="7"/>
  <c r="E69" i="7"/>
  <c r="E61" i="7"/>
  <c r="E53" i="7"/>
  <c r="F47" i="5"/>
  <c r="E52" i="7"/>
  <c r="E56" i="7"/>
  <c r="E63" i="7"/>
  <c r="F48" i="8"/>
  <c r="F66" i="8"/>
  <c r="E49" i="9"/>
  <c r="E61" i="9"/>
  <c r="E63" i="9"/>
  <c r="E56" i="10"/>
  <c r="E64" i="10"/>
  <c r="G64" i="10" s="1"/>
  <c r="H64" i="10" s="1"/>
  <c r="E72" i="10"/>
  <c r="E73" i="10"/>
  <c r="G9" i="11"/>
  <c r="H9" i="11" s="1"/>
  <c r="F51" i="11"/>
  <c r="F59" i="11"/>
  <c r="F61" i="11"/>
  <c r="G61" i="11" s="1"/>
  <c r="H61" i="11" s="1"/>
  <c r="F71" i="11"/>
  <c r="F59" i="12"/>
  <c r="F67" i="12"/>
  <c r="E63" i="15"/>
  <c r="E65" i="15"/>
  <c r="F70" i="15"/>
  <c r="E44" i="7"/>
  <c r="E57" i="9"/>
  <c r="E59" i="9"/>
  <c r="E54" i="10"/>
  <c r="E62" i="10"/>
  <c r="E70" i="10"/>
  <c r="F49" i="11"/>
  <c r="F57" i="11"/>
  <c r="G57" i="11" s="1"/>
  <c r="H57" i="11" s="1"/>
  <c r="F69" i="11"/>
  <c r="F49" i="12"/>
  <c r="F51" i="12"/>
  <c r="F53" i="12"/>
  <c r="F57" i="12"/>
  <c r="E62" i="12"/>
  <c r="E70" i="12"/>
  <c r="E72" i="12"/>
  <c r="F49" i="13"/>
  <c r="F51" i="13"/>
  <c r="E56" i="13"/>
  <c r="E58" i="13"/>
  <c r="E60" i="13"/>
  <c r="E62" i="13"/>
  <c r="G62" i="13" s="1"/>
  <c r="H62" i="13" s="1"/>
  <c r="E64" i="13"/>
  <c r="E66" i="13"/>
  <c r="E68" i="13"/>
  <c r="E70" i="13"/>
  <c r="F52" i="14"/>
  <c r="F60" i="14"/>
  <c r="F50" i="15"/>
  <c r="F54" i="15"/>
  <c r="F60" i="15"/>
  <c r="F62" i="15"/>
  <c r="F66" i="15"/>
  <c r="F68" i="15"/>
  <c r="F57" i="16"/>
  <c r="E65" i="17"/>
  <c r="E50" i="9"/>
  <c r="E64" i="9"/>
  <c r="E49" i="10"/>
  <c r="E57" i="10"/>
  <c r="F52" i="11"/>
  <c r="F60" i="11"/>
  <c r="F62" i="11"/>
  <c r="F72" i="11"/>
  <c r="F73" i="11"/>
  <c r="E51" i="12"/>
  <c r="E53" i="12"/>
  <c r="E57" i="12"/>
  <c r="F60" i="12"/>
  <c r="F64" i="12"/>
  <c r="F66" i="12"/>
  <c r="F68" i="12"/>
  <c r="F73" i="12"/>
  <c r="G73" i="12" s="1"/>
  <c r="H73" i="12" s="1"/>
  <c r="F54" i="13"/>
  <c r="F73" i="13"/>
  <c r="E60" i="15"/>
  <c r="E62" i="15"/>
  <c r="E66" i="15"/>
  <c r="E68" i="15"/>
  <c r="F71" i="15"/>
  <c r="E61" i="17"/>
  <c r="G9" i="17"/>
  <c r="H9" i="17" s="1"/>
  <c r="F67" i="11"/>
  <c r="F47" i="13"/>
  <c r="G47" i="13" s="1"/>
  <c r="H47" i="13" s="1"/>
  <c r="E53" i="17"/>
  <c r="F53" i="11"/>
  <c r="G53" i="11" s="1"/>
  <c r="H53" i="11" s="1"/>
  <c r="F63" i="11"/>
  <c r="F61" i="12"/>
  <c r="F63" i="12"/>
  <c r="F65" i="12"/>
  <c r="F69" i="12"/>
  <c r="F55" i="13"/>
  <c r="F57" i="13"/>
  <c r="F59" i="13"/>
  <c r="F61" i="13"/>
  <c r="F63" i="13"/>
  <c r="F65" i="13"/>
  <c r="F67" i="13"/>
  <c r="F69" i="13"/>
  <c r="F72" i="15"/>
  <c r="I60" i="5"/>
  <c r="I61" i="5"/>
  <c r="I48" i="5"/>
  <c r="I66" i="5"/>
  <c r="I46" i="5"/>
  <c r="I49" i="5"/>
  <c r="I69" i="5"/>
  <c r="I51" i="5"/>
  <c r="I73" i="5"/>
  <c r="I54" i="5"/>
  <c r="I44" i="5"/>
  <c r="I57" i="5"/>
  <c r="I50" i="5"/>
  <c r="I62" i="5"/>
  <c r="E52" i="5"/>
  <c r="I52" i="5"/>
  <c r="I67" i="5"/>
  <c r="E49" i="5"/>
  <c r="E59" i="5"/>
  <c r="E69" i="5"/>
  <c r="I70" i="5"/>
  <c r="E44" i="5"/>
  <c r="E66" i="5"/>
  <c r="E55" i="5"/>
  <c r="E62" i="5"/>
  <c r="E72" i="5"/>
  <c r="E56" i="5"/>
  <c r="E63" i="5"/>
  <c r="E45" i="5"/>
  <c r="E53" i="5"/>
  <c r="E60" i="5"/>
  <c r="E70" i="5"/>
  <c r="E48" i="5"/>
  <c r="I53" i="5"/>
  <c r="I65" i="5"/>
  <c r="E50" i="5"/>
  <c r="E67" i="5"/>
  <c r="E46" i="5"/>
  <c r="E54" i="5"/>
  <c r="E57" i="5"/>
  <c r="E61" i="5"/>
  <c r="E64" i="5"/>
  <c r="E71" i="5"/>
  <c r="E73" i="5"/>
  <c r="E47" i="5"/>
  <c r="E51" i="5"/>
  <c r="E68" i="5"/>
  <c r="I47" i="5"/>
  <c r="I58" i="5"/>
  <c r="I68" i="5"/>
  <c r="E58" i="5"/>
  <c r="K78" i="3"/>
  <c r="N31" i="3"/>
  <c r="I8" i="7"/>
  <c r="I45" i="7"/>
  <c r="F53" i="5"/>
  <c r="F65" i="5"/>
  <c r="F58" i="5"/>
  <c r="F60" i="5"/>
  <c r="F70" i="5"/>
  <c r="I55" i="5"/>
  <c r="I63" i="5"/>
  <c r="I71" i="5"/>
  <c r="F48" i="5"/>
  <c r="F51" i="5"/>
  <c r="F63" i="5"/>
  <c r="F73" i="5"/>
  <c r="G8" i="5"/>
  <c r="H8" i="5" s="1"/>
  <c r="I56" i="5"/>
  <c r="I64" i="5"/>
  <c r="F54" i="5"/>
  <c r="F56" i="5"/>
  <c r="F66" i="5"/>
  <c r="F68" i="5"/>
  <c r="F49" i="5"/>
  <c r="F59" i="5"/>
  <c r="F61" i="5"/>
  <c r="AD9" i="23"/>
  <c r="AD10" i="23" s="1"/>
  <c r="AD11" i="23" s="1"/>
  <c r="AD12" i="23" s="1"/>
  <c r="AD13" i="23" s="1"/>
  <c r="AM7" i="23"/>
  <c r="T5" i="23"/>
  <c r="T3" i="23"/>
  <c r="G27" i="23"/>
  <c r="G5" i="23" s="1"/>
  <c r="G73" i="23" s="1"/>
  <c r="R43" i="23"/>
  <c r="R57" i="23" s="1"/>
  <c r="R67" i="23" s="1"/>
  <c r="R6" i="23"/>
  <c r="Q6" i="23"/>
  <c r="Q43" i="23"/>
  <c r="Q57" i="23" s="1"/>
  <c r="Q67" i="23" s="1"/>
  <c r="J43" i="8"/>
  <c r="N105" i="3"/>
  <c r="Q7" i="3"/>
  <c r="K105" i="3"/>
  <c r="K194" i="3"/>
  <c r="K80" i="3"/>
  <c r="E40" i="5"/>
  <c r="J43" i="7"/>
  <c r="K147" i="3"/>
  <c r="K197" i="3"/>
  <c r="H80" i="3"/>
  <c r="K26" i="3"/>
  <c r="J43" i="5"/>
  <c r="G45" i="14"/>
  <c r="H45" i="14" s="1"/>
  <c r="I45" i="5"/>
  <c r="G44" i="13"/>
  <c r="H44" i="13" s="1"/>
  <c r="F44" i="7"/>
  <c r="E46" i="8"/>
  <c r="E46" i="14"/>
  <c r="F46" i="13"/>
  <c r="F46" i="11"/>
  <c r="F46" i="8"/>
  <c r="F46" i="9"/>
  <c r="E46" i="9"/>
  <c r="F45" i="8"/>
  <c r="F45" i="5"/>
  <c r="F45" i="16"/>
  <c r="G45" i="16" s="1"/>
  <c r="H45" i="16" s="1"/>
  <c r="F45" i="9"/>
  <c r="E45" i="9"/>
  <c r="F45" i="15"/>
  <c r="E45" i="7"/>
  <c r="F45" i="10"/>
  <c r="E45" i="15"/>
  <c r="F44" i="16"/>
  <c r="E44" i="10"/>
  <c r="F44" i="10"/>
  <c r="E44" i="11"/>
  <c r="AQ17" i="22"/>
  <c r="AQ39" i="22" s="1"/>
  <c r="AE35" i="22"/>
  <c r="D39" i="22"/>
  <c r="E39" i="22"/>
  <c r="D42" i="22" s="1"/>
  <c r="G42" i="22" s="1"/>
  <c r="J42" i="22" s="1"/>
  <c r="M42" i="22" s="1"/>
  <c r="P42" i="22" s="1"/>
  <c r="S42" i="22" s="1"/>
  <c r="V42" i="22" s="1"/>
  <c r="Y42" i="22" s="1"/>
  <c r="AB42" i="22" s="1"/>
  <c r="AE42" i="22" s="1"/>
  <c r="AH42" i="22" s="1"/>
  <c r="AK42" i="22" s="1"/>
  <c r="AQ42" i="22" s="1"/>
  <c r="W39" i="22"/>
  <c r="G42" i="21"/>
  <c r="J42" i="21" s="1"/>
  <c r="M42" i="21" s="1"/>
  <c r="P42" i="21" s="1"/>
  <c r="S42" i="21" s="1"/>
  <c r="V42" i="21" s="1"/>
  <c r="Y42" i="21" s="1"/>
  <c r="AB42" i="21" s="1"/>
  <c r="AE42" i="21" s="1"/>
  <c r="AH42" i="21" s="1"/>
  <c r="AK42" i="21" s="1"/>
  <c r="AQ42" i="21" s="1"/>
  <c r="S39" i="21"/>
  <c r="AB39" i="21"/>
  <c r="AQ39" i="21"/>
  <c r="AC39" i="21"/>
  <c r="V18" i="22"/>
  <c r="G18" i="21"/>
  <c r="M39" i="21"/>
  <c r="S18" i="21"/>
  <c r="AK18" i="21"/>
  <c r="AE39" i="21"/>
  <c r="AQ39" i="20"/>
  <c r="AB39" i="20"/>
  <c r="M18" i="20"/>
  <c r="Y18" i="20"/>
  <c r="BA171" i="3" l="1"/>
  <c r="BA185" i="3" s="1"/>
  <c r="H203" i="3"/>
  <c r="E40" i="8"/>
  <c r="J7" i="8"/>
  <c r="E3" i="8"/>
  <c r="N194" i="3"/>
  <c r="L10" i="24"/>
  <c r="N147" i="3"/>
  <c r="N26" i="3"/>
  <c r="N80" i="3"/>
  <c r="G67" i="17"/>
  <c r="H67" i="17" s="1"/>
  <c r="I35" i="8"/>
  <c r="Q143" i="3"/>
  <c r="G60" i="16"/>
  <c r="H60" i="16" s="1"/>
  <c r="G55" i="9"/>
  <c r="H55" i="9" s="1"/>
  <c r="G63" i="17"/>
  <c r="H63" i="17" s="1"/>
  <c r="G64" i="17"/>
  <c r="H64" i="17" s="1"/>
  <c r="G70" i="13"/>
  <c r="H70" i="13" s="1"/>
  <c r="G45" i="11"/>
  <c r="H45" i="11" s="1"/>
  <c r="T140" i="3"/>
  <c r="I34" i="9"/>
  <c r="G54" i="12"/>
  <c r="H54" i="12" s="1"/>
  <c r="G48" i="11"/>
  <c r="H48" i="11" s="1"/>
  <c r="Q137" i="3"/>
  <c r="I33" i="8"/>
  <c r="I32" i="9"/>
  <c r="T134" i="3"/>
  <c r="G57" i="16"/>
  <c r="H57" i="16" s="1"/>
  <c r="G71" i="17"/>
  <c r="H71" i="17" s="1"/>
  <c r="G47" i="17"/>
  <c r="H47" i="17" s="1"/>
  <c r="G69" i="11"/>
  <c r="H69" i="11" s="1"/>
  <c r="G61" i="16"/>
  <c r="H61" i="16" s="1"/>
  <c r="G44" i="15"/>
  <c r="H44" i="15" s="1"/>
  <c r="G46" i="14"/>
  <c r="H46" i="14" s="1"/>
  <c r="G67" i="11"/>
  <c r="H67" i="11" s="1"/>
  <c r="G51" i="17"/>
  <c r="H51" i="17" s="1"/>
  <c r="N145" i="3"/>
  <c r="G58" i="13"/>
  <c r="H58" i="13" s="1"/>
  <c r="G59" i="10"/>
  <c r="H59" i="10" s="1"/>
  <c r="G55" i="10"/>
  <c r="H55" i="10" s="1"/>
  <c r="G46" i="7"/>
  <c r="H46" i="7" s="1"/>
  <c r="G60" i="7"/>
  <c r="H60" i="7" s="1"/>
  <c r="G46" i="16"/>
  <c r="H46" i="16" s="1"/>
  <c r="G66" i="16"/>
  <c r="H66" i="16" s="1"/>
  <c r="I31" i="8"/>
  <c r="Q131" i="3"/>
  <c r="I30" i="8"/>
  <c r="Q128" i="3"/>
  <c r="G63" i="12"/>
  <c r="H63" i="12" s="1"/>
  <c r="G67" i="9"/>
  <c r="H67" i="9" s="1"/>
  <c r="G47" i="7"/>
  <c r="H47" i="7" s="1"/>
  <c r="G50" i="11"/>
  <c r="H50" i="11" s="1"/>
  <c r="I29" i="8"/>
  <c r="Q125" i="3"/>
  <c r="I28" i="8"/>
  <c r="Q122" i="3"/>
  <c r="G73" i="13"/>
  <c r="H73" i="13" s="1"/>
  <c r="G66" i="8"/>
  <c r="H66" i="8" s="1"/>
  <c r="I27" i="8"/>
  <c r="Q119" i="3"/>
  <c r="G67" i="13"/>
  <c r="H67" i="13" s="1"/>
  <c r="G60" i="10"/>
  <c r="H60" i="10" s="1"/>
  <c r="I26" i="8"/>
  <c r="Q116" i="3"/>
  <c r="G66" i="9"/>
  <c r="H66" i="9" s="1"/>
  <c r="G47" i="10"/>
  <c r="H47" i="10" s="1"/>
  <c r="G67" i="10"/>
  <c r="H67" i="10" s="1"/>
  <c r="T113" i="3"/>
  <c r="I25" i="9"/>
  <c r="G68" i="10"/>
  <c r="H68" i="10" s="1"/>
  <c r="G57" i="13"/>
  <c r="H57" i="13" s="1"/>
  <c r="G72" i="12"/>
  <c r="H72" i="12" s="1"/>
  <c r="T148" i="3"/>
  <c r="T81" i="3"/>
  <c r="AC106" i="3"/>
  <c r="AL148" i="3"/>
  <c r="K106" i="3"/>
  <c r="AC81" i="3"/>
  <c r="K148" i="3"/>
  <c r="AO27" i="3"/>
  <c r="Q148" i="3"/>
  <c r="Z148" i="3"/>
  <c r="Z27" i="3"/>
  <c r="Z81" i="3"/>
  <c r="AO81" i="3"/>
  <c r="AI81" i="3"/>
  <c r="AO148" i="3"/>
  <c r="N106" i="3"/>
  <c r="Q106" i="3"/>
  <c r="AC148" i="3"/>
  <c r="AF81" i="3"/>
  <c r="N148" i="3"/>
  <c r="AL27" i="3"/>
  <c r="N27" i="3"/>
  <c r="AF106" i="3"/>
  <c r="AF148" i="3"/>
  <c r="Q81" i="3"/>
  <c r="AI27" i="3"/>
  <c r="AI148" i="3"/>
  <c r="T27" i="3"/>
  <c r="W106" i="3"/>
  <c r="W27" i="3"/>
  <c r="K81" i="3"/>
  <c r="W81" i="3"/>
  <c r="AL81" i="3"/>
  <c r="G47" i="8"/>
  <c r="H47" i="8" s="1"/>
  <c r="G55" i="14"/>
  <c r="H55" i="14" s="1"/>
  <c r="G53" i="16"/>
  <c r="H53" i="16" s="1"/>
  <c r="G68" i="16"/>
  <c r="H68" i="16" s="1"/>
  <c r="G48" i="16"/>
  <c r="H48" i="16" s="1"/>
  <c r="G47" i="16"/>
  <c r="H47" i="16" s="1"/>
  <c r="G62" i="9"/>
  <c r="H62" i="9" s="1"/>
  <c r="G65" i="14"/>
  <c r="H65" i="14" s="1"/>
  <c r="G46" i="15"/>
  <c r="H46" i="15" s="1"/>
  <c r="G49" i="12"/>
  <c r="H49" i="12" s="1"/>
  <c r="G73" i="16"/>
  <c r="H73" i="16" s="1"/>
  <c r="G46" i="10"/>
  <c r="H46" i="10" s="1"/>
  <c r="G68" i="17"/>
  <c r="H68" i="17" s="1"/>
  <c r="G56" i="14"/>
  <c r="H56" i="14" s="1"/>
  <c r="G61" i="8"/>
  <c r="H61" i="8" s="1"/>
  <c r="G57" i="10"/>
  <c r="H57" i="10" s="1"/>
  <c r="G70" i="15"/>
  <c r="H70" i="15" s="1"/>
  <c r="G72" i="9"/>
  <c r="H72" i="9" s="1"/>
  <c r="G54" i="17"/>
  <c r="H54" i="17" s="1"/>
  <c r="Q76" i="3"/>
  <c r="I23" i="8"/>
  <c r="G67" i="15"/>
  <c r="H67" i="15" s="1"/>
  <c r="G50" i="14"/>
  <c r="H50" i="14" s="1"/>
  <c r="W73" i="3"/>
  <c r="I22" i="10"/>
  <c r="G54" i="16"/>
  <c r="H54" i="16" s="1"/>
  <c r="G55" i="16"/>
  <c r="H55" i="16" s="1"/>
  <c r="G45" i="10"/>
  <c r="H45" i="10" s="1"/>
  <c r="G71" i="14"/>
  <c r="H71" i="14" s="1"/>
  <c r="G49" i="17"/>
  <c r="H49" i="17" s="1"/>
  <c r="G53" i="14"/>
  <c r="H53" i="14" s="1"/>
  <c r="G71" i="9"/>
  <c r="H71" i="9" s="1"/>
  <c r="G54" i="8"/>
  <c r="H54" i="8" s="1"/>
  <c r="G62" i="5"/>
  <c r="H62" i="5" s="1"/>
  <c r="G49" i="13"/>
  <c r="H49" i="13" s="1"/>
  <c r="G63" i="10"/>
  <c r="H63" i="10" s="1"/>
  <c r="G66" i="17"/>
  <c r="H66" i="17" s="1"/>
  <c r="I21" i="8"/>
  <c r="Q70" i="3"/>
  <c r="G73" i="11"/>
  <c r="H73" i="11" s="1"/>
  <c r="G60" i="9"/>
  <c r="H60" i="9" s="1"/>
  <c r="G52" i="17"/>
  <c r="H52" i="17" s="1"/>
  <c r="G54" i="7"/>
  <c r="H54" i="7" s="1"/>
  <c r="I20" i="8"/>
  <c r="Q67" i="3"/>
  <c r="G61" i="9"/>
  <c r="H61" i="9" s="1"/>
  <c r="G54" i="9"/>
  <c r="H54" i="9" s="1"/>
  <c r="G47" i="15"/>
  <c r="H47" i="15" s="1"/>
  <c r="G62" i="16"/>
  <c r="H62" i="16" s="1"/>
  <c r="G53" i="7"/>
  <c r="H53" i="7" s="1"/>
  <c r="G49" i="16"/>
  <c r="H49" i="16" s="1"/>
  <c r="G63" i="16"/>
  <c r="H63" i="16" s="1"/>
  <c r="G44" i="9"/>
  <c r="H44" i="9" s="1"/>
  <c r="G49" i="15"/>
  <c r="H49" i="15" s="1"/>
  <c r="G64" i="16"/>
  <c r="H64" i="16" s="1"/>
  <c r="G55" i="17"/>
  <c r="H55" i="17" s="1"/>
  <c r="G70" i="12"/>
  <c r="H70" i="12" s="1"/>
  <c r="G52" i="9"/>
  <c r="H52" i="9" s="1"/>
  <c r="G45" i="17"/>
  <c r="H45" i="17" s="1"/>
  <c r="G44" i="14"/>
  <c r="H44" i="14" s="1"/>
  <c r="I19" i="8"/>
  <c r="Q64" i="3"/>
  <c r="G51" i="13"/>
  <c r="H51" i="13" s="1"/>
  <c r="G51" i="10"/>
  <c r="H51" i="10" s="1"/>
  <c r="G61" i="10"/>
  <c r="H61" i="10" s="1"/>
  <c r="G73" i="17"/>
  <c r="H73" i="17" s="1"/>
  <c r="G53" i="12"/>
  <c r="H53" i="12" s="1"/>
  <c r="G73" i="9"/>
  <c r="H73" i="9" s="1"/>
  <c r="G58" i="15"/>
  <c r="H58" i="15" s="1"/>
  <c r="G60" i="17"/>
  <c r="H60" i="17" s="1"/>
  <c r="G58" i="17"/>
  <c r="H58" i="17" s="1"/>
  <c r="G66" i="11"/>
  <c r="H66" i="11" s="1"/>
  <c r="G53" i="8"/>
  <c r="H53" i="8" s="1"/>
  <c r="G50" i="15"/>
  <c r="H50" i="15" s="1"/>
  <c r="G72" i="10"/>
  <c r="H72" i="10" s="1"/>
  <c r="BA188" i="3"/>
  <c r="BA189" i="3" s="1"/>
  <c r="G58" i="10"/>
  <c r="H58" i="10" s="1"/>
  <c r="G70" i="14"/>
  <c r="H70" i="14" s="1"/>
  <c r="G51" i="14"/>
  <c r="H51" i="14" s="1"/>
  <c r="Q61" i="3"/>
  <c r="I18" i="8"/>
  <c r="G70" i="17"/>
  <c r="H70" i="17" s="1"/>
  <c r="G66" i="12"/>
  <c r="H66" i="12" s="1"/>
  <c r="G56" i="17"/>
  <c r="H56" i="17" s="1"/>
  <c r="G67" i="16"/>
  <c r="H67" i="16" s="1"/>
  <c r="G59" i="17"/>
  <c r="H59" i="17" s="1"/>
  <c r="G58" i="16"/>
  <c r="H58" i="16" s="1"/>
  <c r="G60" i="13"/>
  <c r="H60" i="13" s="1"/>
  <c r="G67" i="12"/>
  <c r="H67" i="12" s="1"/>
  <c r="G65" i="8"/>
  <c r="H65" i="8" s="1"/>
  <c r="G57" i="17"/>
  <c r="H57" i="17" s="1"/>
  <c r="Q58" i="3"/>
  <c r="I17" i="8"/>
  <c r="G60" i="14"/>
  <c r="H60" i="14" s="1"/>
  <c r="G52" i="10"/>
  <c r="H52" i="10" s="1"/>
  <c r="G71" i="7"/>
  <c r="H71" i="7" s="1"/>
  <c r="G50" i="13"/>
  <c r="H50" i="13" s="1"/>
  <c r="G51" i="16"/>
  <c r="H51" i="16" s="1"/>
  <c r="G55" i="8"/>
  <c r="H55" i="8" s="1"/>
  <c r="G53" i="17"/>
  <c r="H53" i="17" s="1"/>
  <c r="G59" i="11"/>
  <c r="H59" i="11" s="1"/>
  <c r="G56" i="8"/>
  <c r="H56" i="8" s="1"/>
  <c r="G46" i="12"/>
  <c r="H46" i="12" s="1"/>
  <c r="G66" i="13"/>
  <c r="H66" i="13" s="1"/>
  <c r="G58" i="8"/>
  <c r="H58" i="8" s="1"/>
  <c r="H81" i="3"/>
  <c r="H106" i="3"/>
  <c r="G44" i="16"/>
  <c r="H44" i="16" s="1"/>
  <c r="G63" i="11"/>
  <c r="H63" i="11" s="1"/>
  <c r="G59" i="7"/>
  <c r="H59" i="7" s="1"/>
  <c r="G68" i="11"/>
  <c r="H68" i="11" s="1"/>
  <c r="G71" i="11"/>
  <c r="H71" i="11" s="1"/>
  <c r="G56" i="10"/>
  <c r="H56" i="10" s="1"/>
  <c r="G60" i="8"/>
  <c r="H60" i="8" s="1"/>
  <c r="G53" i="10"/>
  <c r="H53" i="10" s="1"/>
  <c r="I16" i="8"/>
  <c r="Q55" i="3"/>
  <c r="G59" i="15"/>
  <c r="H59" i="15" s="1"/>
  <c r="G64" i="8"/>
  <c r="H64" i="8" s="1"/>
  <c r="G58" i="14"/>
  <c r="H58" i="14" s="1"/>
  <c r="G65" i="16"/>
  <c r="H65" i="16" s="1"/>
  <c r="G44" i="8"/>
  <c r="H44" i="8" s="1"/>
  <c r="G62" i="14"/>
  <c r="H62" i="14" s="1"/>
  <c r="G64" i="7"/>
  <c r="H64" i="7" s="1"/>
  <c r="G47" i="5"/>
  <c r="H47" i="5" s="1"/>
  <c r="G60" i="15"/>
  <c r="H60" i="15" s="1"/>
  <c r="G57" i="12"/>
  <c r="H57" i="12" s="1"/>
  <c r="G61" i="7"/>
  <c r="H61" i="7" s="1"/>
  <c r="G70" i="7"/>
  <c r="H70" i="7" s="1"/>
  <c r="G50" i="8"/>
  <c r="H50" i="8" s="1"/>
  <c r="G52" i="13"/>
  <c r="H52" i="13" s="1"/>
  <c r="G59" i="16"/>
  <c r="H59" i="16" s="1"/>
  <c r="G46" i="13"/>
  <c r="H46" i="13" s="1"/>
  <c r="G50" i="5"/>
  <c r="H50" i="5" s="1"/>
  <c r="G64" i="9"/>
  <c r="H64" i="9" s="1"/>
  <c r="G48" i="8"/>
  <c r="H48" i="8" s="1"/>
  <c r="G48" i="14"/>
  <c r="H48" i="14" s="1"/>
  <c r="G56" i="15"/>
  <c r="H56" i="15" s="1"/>
  <c r="G59" i="5"/>
  <c r="H59" i="5" s="1"/>
  <c r="G64" i="13"/>
  <c r="H64" i="13" s="1"/>
  <c r="G49" i="11"/>
  <c r="H49" i="11" s="1"/>
  <c r="G47" i="12"/>
  <c r="H47" i="12" s="1"/>
  <c r="G54" i="14"/>
  <c r="H54" i="14" s="1"/>
  <c r="G64" i="14"/>
  <c r="H64" i="14" s="1"/>
  <c r="G65" i="13"/>
  <c r="H65" i="13" s="1"/>
  <c r="G54" i="13"/>
  <c r="H54" i="13" s="1"/>
  <c r="G54" i="15"/>
  <c r="H54" i="15" s="1"/>
  <c r="G63" i="15"/>
  <c r="H63" i="15" s="1"/>
  <c r="G56" i="12"/>
  <c r="H56" i="12" s="1"/>
  <c r="G66" i="14"/>
  <c r="H66" i="14" s="1"/>
  <c r="G69" i="10"/>
  <c r="H69" i="10" s="1"/>
  <c r="G65" i="7"/>
  <c r="H65" i="7" s="1"/>
  <c r="G49" i="14"/>
  <c r="H49" i="14" s="1"/>
  <c r="G47" i="14"/>
  <c r="H47" i="14" s="1"/>
  <c r="G63" i="14"/>
  <c r="H63" i="14" s="1"/>
  <c r="G66" i="5"/>
  <c r="H66" i="5" s="1"/>
  <c r="G68" i="12"/>
  <c r="H68" i="12" s="1"/>
  <c r="G72" i="11"/>
  <c r="H72" i="11" s="1"/>
  <c r="G54" i="10"/>
  <c r="H54" i="10" s="1"/>
  <c r="G56" i="7"/>
  <c r="H56" i="7" s="1"/>
  <c r="G52" i="8"/>
  <c r="H52" i="8" s="1"/>
  <c r="G52" i="12"/>
  <c r="H52" i="12" s="1"/>
  <c r="G44" i="5"/>
  <c r="H44" i="5" s="1"/>
  <c r="G56" i="13"/>
  <c r="H56" i="13" s="1"/>
  <c r="G57" i="14"/>
  <c r="H57" i="14" s="1"/>
  <c r="G55" i="15"/>
  <c r="H55" i="15" s="1"/>
  <c r="G64" i="15"/>
  <c r="H64" i="15" s="1"/>
  <c r="G57" i="5"/>
  <c r="H57" i="5" s="1"/>
  <c r="G44" i="7"/>
  <c r="H44" i="7" s="1"/>
  <c r="G63" i="9"/>
  <c r="H63" i="9" s="1"/>
  <c r="G68" i="8"/>
  <c r="H68" i="8" s="1"/>
  <c r="G57" i="7"/>
  <c r="H57" i="7" s="1"/>
  <c r="G52" i="15"/>
  <c r="H52" i="15" s="1"/>
  <c r="G72" i="14"/>
  <c r="H72" i="14" s="1"/>
  <c r="G67" i="14"/>
  <c r="H67" i="14" s="1"/>
  <c r="Q52" i="3"/>
  <c r="I15" i="8"/>
  <c r="G49" i="8"/>
  <c r="H49" i="8" s="1"/>
  <c r="G70" i="8"/>
  <c r="H70" i="8" s="1"/>
  <c r="G63" i="13"/>
  <c r="H63" i="13" s="1"/>
  <c r="G61" i="12"/>
  <c r="H61" i="12" s="1"/>
  <c r="G61" i="17"/>
  <c r="H61" i="17" s="1"/>
  <c r="G62" i="10"/>
  <c r="H62" i="10" s="1"/>
  <c r="G50" i="10"/>
  <c r="H50" i="10" s="1"/>
  <c r="G68" i="14"/>
  <c r="H68" i="14" s="1"/>
  <c r="G61" i="14"/>
  <c r="H61" i="14" s="1"/>
  <c r="G72" i="5"/>
  <c r="H72" i="5" s="1"/>
  <c r="G65" i="17"/>
  <c r="H65" i="17" s="1"/>
  <c r="G65" i="10"/>
  <c r="H65" i="10" s="1"/>
  <c r="G50" i="7"/>
  <c r="H50" i="7" s="1"/>
  <c r="G70" i="9"/>
  <c r="H70" i="9" s="1"/>
  <c r="G69" i="15"/>
  <c r="H69" i="15" s="1"/>
  <c r="G57" i="15"/>
  <c r="H57" i="15" s="1"/>
  <c r="G56" i="9"/>
  <c r="H56" i="9" s="1"/>
  <c r="G73" i="10"/>
  <c r="H73" i="10" s="1"/>
  <c r="G45" i="7"/>
  <c r="H45" i="7" s="1"/>
  <c r="G52" i="14"/>
  <c r="H52" i="14" s="1"/>
  <c r="G59" i="9"/>
  <c r="H59" i="9" s="1"/>
  <c r="G52" i="7"/>
  <c r="H52" i="7" s="1"/>
  <c r="G67" i="7"/>
  <c r="H67" i="7" s="1"/>
  <c r="G69" i="9"/>
  <c r="H69" i="9" s="1"/>
  <c r="G61" i="15"/>
  <c r="H61" i="15" s="1"/>
  <c r="G48" i="15"/>
  <c r="H48" i="15" s="1"/>
  <c r="I14" i="9"/>
  <c r="T49" i="3"/>
  <c r="G44" i="11"/>
  <c r="H44" i="11" s="1"/>
  <c r="G46" i="11"/>
  <c r="H46" i="11" s="1"/>
  <c r="G55" i="5"/>
  <c r="H55" i="5" s="1"/>
  <c r="G64" i="12"/>
  <c r="H64" i="12" s="1"/>
  <c r="G72" i="15"/>
  <c r="H72" i="15" s="1"/>
  <c r="G55" i="13"/>
  <c r="H55" i="13" s="1"/>
  <c r="G60" i="12"/>
  <c r="H60" i="12" s="1"/>
  <c r="G52" i="11"/>
  <c r="H52" i="11" s="1"/>
  <c r="G63" i="8"/>
  <c r="H63" i="8" s="1"/>
  <c r="G58" i="11"/>
  <c r="H58" i="11" s="1"/>
  <c r="G59" i="14"/>
  <c r="H59" i="14" s="1"/>
  <c r="G56" i="11"/>
  <c r="H56" i="11" s="1"/>
  <c r="G64" i="11"/>
  <c r="H64" i="11" s="1"/>
  <c r="G54" i="11"/>
  <c r="H54" i="11" s="1"/>
  <c r="H148" i="3"/>
  <c r="H27" i="3"/>
  <c r="G62" i="15"/>
  <c r="H62" i="15" s="1"/>
  <c r="G65" i="11"/>
  <c r="H65" i="11" s="1"/>
  <c r="G69" i="12"/>
  <c r="H69" i="12" s="1"/>
  <c r="G49" i="9"/>
  <c r="H49" i="9" s="1"/>
  <c r="G45" i="8"/>
  <c r="H45" i="8" s="1"/>
  <c r="G64" i="5"/>
  <c r="H64" i="5" s="1"/>
  <c r="G69" i="5"/>
  <c r="H69" i="5" s="1"/>
  <c r="G62" i="12"/>
  <c r="H62" i="12" s="1"/>
  <c r="G57" i="8"/>
  <c r="H57" i="8" s="1"/>
  <c r="G71" i="10"/>
  <c r="H71" i="10" s="1"/>
  <c r="G50" i="12"/>
  <c r="H50" i="12" s="1"/>
  <c r="G51" i="7"/>
  <c r="H51" i="7" s="1"/>
  <c r="G68" i="9"/>
  <c r="H68" i="9" s="1"/>
  <c r="G62" i="11"/>
  <c r="H62" i="11" s="1"/>
  <c r="I13" i="8"/>
  <c r="Q46" i="3"/>
  <c r="G58" i="5"/>
  <c r="H58" i="5" s="1"/>
  <c r="G71" i="5"/>
  <c r="H71" i="5" s="1"/>
  <c r="G67" i="5"/>
  <c r="H67" i="5" s="1"/>
  <c r="G65" i="12"/>
  <c r="H65" i="12" s="1"/>
  <c r="G49" i="10"/>
  <c r="H49" i="10" s="1"/>
  <c r="G65" i="15"/>
  <c r="H65" i="15" s="1"/>
  <c r="G72" i="7"/>
  <c r="H72" i="7" s="1"/>
  <c r="G73" i="14"/>
  <c r="H73" i="14" s="1"/>
  <c r="G65" i="9"/>
  <c r="H65" i="9" s="1"/>
  <c r="G71" i="15"/>
  <c r="H71" i="15" s="1"/>
  <c r="G59" i="12"/>
  <c r="H59" i="12" s="1"/>
  <c r="G53" i="9"/>
  <c r="H53" i="9" s="1"/>
  <c r="G59" i="13"/>
  <c r="H59" i="13" s="1"/>
  <c r="G72" i="8"/>
  <c r="H72" i="8" s="1"/>
  <c r="G58" i="9"/>
  <c r="H58" i="9" s="1"/>
  <c r="G46" i="5"/>
  <c r="H46" i="5" s="1"/>
  <c r="G66" i="15"/>
  <c r="H66" i="15" s="1"/>
  <c r="G57" i="9"/>
  <c r="H57" i="9" s="1"/>
  <c r="G72" i="13"/>
  <c r="H72" i="13" s="1"/>
  <c r="G52" i="5"/>
  <c r="H52" i="5" s="1"/>
  <c r="G68" i="13"/>
  <c r="H68" i="13" s="1"/>
  <c r="G69" i="13"/>
  <c r="H69" i="13" s="1"/>
  <c r="G51" i="11"/>
  <c r="H51" i="11" s="1"/>
  <c r="G73" i="15"/>
  <c r="H73" i="15" s="1"/>
  <c r="T43" i="3"/>
  <c r="I12" i="9"/>
  <c r="G60" i="11"/>
  <c r="H60" i="11" s="1"/>
  <c r="G62" i="7"/>
  <c r="H62" i="7" s="1"/>
  <c r="G58" i="7"/>
  <c r="H58" i="7" s="1"/>
  <c r="G69" i="8"/>
  <c r="H69" i="8" s="1"/>
  <c r="Q40" i="3"/>
  <c r="I11" i="8"/>
  <c r="G67" i="8"/>
  <c r="H67" i="8" s="1"/>
  <c r="G65" i="5"/>
  <c r="H65" i="5" s="1"/>
  <c r="G70" i="10"/>
  <c r="H70" i="10" s="1"/>
  <c r="G68" i="7"/>
  <c r="H68" i="7" s="1"/>
  <c r="G62" i="8"/>
  <c r="H62" i="8" s="1"/>
  <c r="G71" i="8"/>
  <c r="H71" i="8" s="1"/>
  <c r="G55" i="11"/>
  <c r="H55" i="11" s="1"/>
  <c r="G48" i="13"/>
  <c r="H48" i="13" s="1"/>
  <c r="G50" i="9"/>
  <c r="H50" i="9" s="1"/>
  <c r="G61" i="13"/>
  <c r="H61" i="13" s="1"/>
  <c r="G73" i="8"/>
  <c r="H73" i="8" s="1"/>
  <c r="G69" i="7"/>
  <c r="H69" i="7" s="1"/>
  <c r="G58" i="12"/>
  <c r="H58" i="12" s="1"/>
  <c r="I10" i="8"/>
  <c r="Q37" i="3"/>
  <c r="G73" i="7"/>
  <c r="H73" i="7" s="1"/>
  <c r="G55" i="12"/>
  <c r="H55" i="12" s="1"/>
  <c r="G60" i="5"/>
  <c r="H60" i="5" s="1"/>
  <c r="G68" i="15"/>
  <c r="H68" i="15" s="1"/>
  <c r="G49" i="7"/>
  <c r="H49" i="7" s="1"/>
  <c r="G51" i="12"/>
  <c r="H51" i="12" s="1"/>
  <c r="G44" i="10"/>
  <c r="H44" i="10" s="1"/>
  <c r="G45" i="15"/>
  <c r="H45" i="15" s="1"/>
  <c r="G63" i="7"/>
  <c r="H63" i="7" s="1"/>
  <c r="G70" i="5"/>
  <c r="H70" i="5" s="1"/>
  <c r="W34" i="3"/>
  <c r="I9" i="10"/>
  <c r="G49" i="5"/>
  <c r="H49" i="5" s="1"/>
  <c r="G68" i="5"/>
  <c r="H68" i="5" s="1"/>
  <c r="G56" i="5"/>
  <c r="H56" i="5" s="1"/>
  <c r="G53" i="5"/>
  <c r="H53" i="5" s="1"/>
  <c r="G45" i="5"/>
  <c r="H45" i="5" s="1"/>
  <c r="G61" i="5"/>
  <c r="H61" i="5" s="1"/>
  <c r="G73" i="5"/>
  <c r="H73" i="5" s="1"/>
  <c r="G63" i="5"/>
  <c r="H63" i="5" s="1"/>
  <c r="G51" i="5"/>
  <c r="H51" i="5" s="1"/>
  <c r="G48" i="5"/>
  <c r="H48" i="5" s="1"/>
  <c r="G54" i="5"/>
  <c r="H54" i="5" s="1"/>
  <c r="I44" i="7"/>
  <c r="I49" i="7"/>
  <c r="I48" i="7"/>
  <c r="I47" i="7"/>
  <c r="I73" i="7"/>
  <c r="I71" i="7"/>
  <c r="I69" i="7"/>
  <c r="I67" i="7"/>
  <c r="I65" i="7"/>
  <c r="I63" i="7"/>
  <c r="I61" i="7"/>
  <c r="I59" i="7"/>
  <c r="I57" i="7"/>
  <c r="I55" i="7"/>
  <c r="I53" i="7"/>
  <c r="I51" i="7"/>
  <c r="I72" i="7"/>
  <c r="I70" i="7"/>
  <c r="I68" i="7"/>
  <c r="I66" i="7"/>
  <c r="I64" i="7"/>
  <c r="I62" i="7"/>
  <c r="I60" i="7"/>
  <c r="I58" i="7"/>
  <c r="I56" i="7"/>
  <c r="I54" i="7"/>
  <c r="I52" i="7"/>
  <c r="I50" i="7"/>
  <c r="I46" i="7"/>
  <c r="I8" i="8"/>
  <c r="N78" i="3"/>
  <c r="Q31" i="3"/>
  <c r="AD5" i="23"/>
  <c r="E3" i="23" s="1"/>
  <c r="AE5" i="23"/>
  <c r="AN7" i="23" s="1"/>
  <c r="E40" i="9"/>
  <c r="E3" i="9"/>
  <c r="Q26" i="3"/>
  <c r="J7" i="9"/>
  <c r="T7" i="3"/>
  <c r="D14" i="24"/>
  <c r="J43" i="9"/>
  <c r="Q197" i="3"/>
  <c r="Q194" i="3"/>
  <c r="Q147" i="3"/>
  <c r="Q80" i="3"/>
  <c r="Q105" i="3"/>
  <c r="G46" i="9"/>
  <c r="H46" i="9" s="1"/>
  <c r="G46" i="8"/>
  <c r="H46" i="8" s="1"/>
  <c r="G45" i="9"/>
  <c r="H45" i="9" s="1"/>
  <c r="I35" i="9" l="1"/>
  <c r="T143" i="3"/>
  <c r="I34" i="10"/>
  <c r="W140" i="3"/>
  <c r="T137" i="3"/>
  <c r="I33" i="9"/>
  <c r="W134" i="3"/>
  <c r="I32" i="10"/>
  <c r="T131" i="3"/>
  <c r="I31" i="9"/>
  <c r="I30" i="9"/>
  <c r="T128" i="3"/>
  <c r="I29" i="9"/>
  <c r="T125" i="3"/>
  <c r="T122" i="3"/>
  <c r="I28" i="9"/>
  <c r="I27" i="9"/>
  <c r="T119" i="3"/>
  <c r="T116" i="3"/>
  <c r="I26" i="9"/>
  <c r="Q145" i="3"/>
  <c r="I25" i="10"/>
  <c r="W113" i="3"/>
  <c r="I23" i="9"/>
  <c r="T76" i="3"/>
  <c r="Z73" i="3"/>
  <c r="I22" i="11"/>
  <c r="T70" i="3"/>
  <c r="I21" i="9"/>
  <c r="I20" i="9"/>
  <c r="T67" i="3"/>
  <c r="T64" i="3"/>
  <c r="I19" i="9"/>
  <c r="T61" i="3"/>
  <c r="I18" i="9"/>
  <c r="T58" i="3"/>
  <c r="I17" i="9"/>
  <c r="T55" i="3"/>
  <c r="I16" i="9"/>
  <c r="I15" i="9"/>
  <c r="T52" i="3"/>
  <c r="I14" i="10"/>
  <c r="W49" i="3"/>
  <c r="I13" i="9"/>
  <c r="T46" i="3"/>
  <c r="I12" i="10"/>
  <c r="W43" i="3"/>
  <c r="T40" i="3"/>
  <c r="I11" i="9"/>
  <c r="T37" i="3"/>
  <c r="I10" i="9"/>
  <c r="Z34" i="3"/>
  <c r="I9" i="11"/>
  <c r="Q78" i="3"/>
  <c r="I8" i="9"/>
  <c r="T31" i="3"/>
  <c r="I71" i="8"/>
  <c r="I69" i="8"/>
  <c r="I67" i="8"/>
  <c r="I65" i="8"/>
  <c r="I63" i="8"/>
  <c r="I61" i="8"/>
  <c r="I59" i="8"/>
  <c r="I57" i="8"/>
  <c r="I55" i="8"/>
  <c r="I53" i="8"/>
  <c r="I51" i="8"/>
  <c r="I49" i="8"/>
  <c r="I45" i="8"/>
  <c r="I48" i="8"/>
  <c r="I73" i="8"/>
  <c r="I44" i="8"/>
  <c r="I72" i="8"/>
  <c r="I70" i="8"/>
  <c r="I68" i="8"/>
  <c r="I66" i="8"/>
  <c r="I64" i="8"/>
  <c r="I62" i="8"/>
  <c r="I60" i="8"/>
  <c r="I58" i="8"/>
  <c r="I56" i="8"/>
  <c r="I54" i="8"/>
  <c r="I52" i="8"/>
  <c r="I50" i="8"/>
  <c r="I47" i="8"/>
  <c r="I46" i="8"/>
  <c r="AL7" i="23"/>
  <c r="AF5" i="23"/>
  <c r="H14" i="24"/>
  <c r="J43" i="10"/>
  <c r="E3" i="10"/>
  <c r="T147" i="3"/>
  <c r="E40" i="10"/>
  <c r="T26" i="3"/>
  <c r="T80" i="3"/>
  <c r="T197" i="3"/>
  <c r="T105" i="3"/>
  <c r="J7" i="10"/>
  <c r="T194" i="3"/>
  <c r="W7" i="3"/>
  <c r="I35" i="10" l="1"/>
  <c r="W143" i="3"/>
  <c r="I34" i="11"/>
  <c r="Z140" i="3"/>
  <c r="I33" i="10"/>
  <c r="W137" i="3"/>
  <c r="I32" i="11"/>
  <c r="Z134" i="3"/>
  <c r="W131" i="3"/>
  <c r="I31" i="10"/>
  <c r="I30" i="10"/>
  <c r="W128" i="3"/>
  <c r="I29" i="10"/>
  <c r="W125" i="3"/>
  <c r="W122" i="3"/>
  <c r="I28" i="10"/>
  <c r="I27" i="10"/>
  <c r="W119" i="3"/>
  <c r="W116" i="3"/>
  <c r="I26" i="10"/>
  <c r="T145" i="3"/>
  <c r="Z113" i="3"/>
  <c r="I25" i="11"/>
  <c r="I23" i="10"/>
  <c r="W76" i="3"/>
  <c r="AC73" i="3"/>
  <c r="I22" i="12"/>
  <c r="W70" i="3"/>
  <c r="I21" i="10"/>
  <c r="I20" i="10"/>
  <c r="W67" i="3"/>
  <c r="W64" i="3"/>
  <c r="I19" i="10"/>
  <c r="I18" i="10"/>
  <c r="W61" i="3"/>
  <c r="W58" i="3"/>
  <c r="I17" i="10"/>
  <c r="W55" i="3"/>
  <c r="I16" i="10"/>
  <c r="W52" i="3"/>
  <c r="I15" i="10"/>
  <c r="Z49" i="3"/>
  <c r="I14" i="11"/>
  <c r="I13" i="10"/>
  <c r="W46" i="3"/>
  <c r="I12" i="11"/>
  <c r="Z43" i="3"/>
  <c r="I11" i="10"/>
  <c r="W40" i="3"/>
  <c r="W37" i="3"/>
  <c r="I10" i="10"/>
  <c r="AC34" i="3"/>
  <c r="I9" i="12"/>
  <c r="I8" i="10"/>
  <c r="T78" i="3"/>
  <c r="W31" i="3"/>
  <c r="I73" i="9"/>
  <c r="I72" i="9"/>
  <c r="I65" i="9"/>
  <c r="I63" i="9"/>
  <c r="I56" i="9"/>
  <c r="I54" i="9"/>
  <c r="I70" i="9"/>
  <c r="I68" i="9"/>
  <c r="I66" i="9"/>
  <c r="I61" i="9"/>
  <c r="I59" i="9"/>
  <c r="I52" i="9"/>
  <c r="I50" i="9"/>
  <c r="I55" i="9"/>
  <c r="I47" i="9"/>
  <c r="I71" i="9"/>
  <c r="I62" i="9"/>
  <c r="I64" i="9"/>
  <c r="I57" i="9"/>
  <c r="I48" i="9"/>
  <c r="I69" i="9"/>
  <c r="I67" i="9"/>
  <c r="I60" i="9"/>
  <c r="I58" i="9"/>
  <c r="I53" i="9"/>
  <c r="I51" i="9"/>
  <c r="I49" i="9"/>
  <c r="I45" i="9"/>
  <c r="I46" i="9"/>
  <c r="I44" i="9"/>
  <c r="W105" i="3"/>
  <c r="J43" i="11"/>
  <c r="W194" i="3"/>
  <c r="W80" i="3"/>
  <c r="W147" i="3"/>
  <c r="Z7" i="3"/>
  <c r="W197" i="3"/>
  <c r="E3" i="11"/>
  <c r="E40" i="11"/>
  <c r="J7" i="11"/>
  <c r="W26" i="3"/>
  <c r="L14" i="24"/>
  <c r="Z143" i="3" l="1"/>
  <c r="I35" i="11"/>
  <c r="I34" i="12"/>
  <c r="AC140" i="3"/>
  <c r="I33" i="11"/>
  <c r="Z137" i="3"/>
  <c r="I32" i="12"/>
  <c r="AC134" i="3"/>
  <c r="Z131" i="3"/>
  <c r="I31" i="11"/>
  <c r="W145" i="3"/>
  <c r="Z128" i="3"/>
  <c r="I30" i="11"/>
  <c r="Z125" i="3"/>
  <c r="I29" i="11"/>
  <c r="Z122" i="3"/>
  <c r="I28" i="11"/>
  <c r="I27" i="11"/>
  <c r="Z119" i="3"/>
  <c r="Z116" i="3"/>
  <c r="I26" i="11"/>
  <c r="I25" i="12"/>
  <c r="AC113" i="3"/>
  <c r="I23" i="11"/>
  <c r="Z76" i="3"/>
  <c r="I22" i="13"/>
  <c r="AF73" i="3"/>
  <c r="Z70" i="3"/>
  <c r="I21" i="11"/>
  <c r="I20" i="11"/>
  <c r="Z67" i="3"/>
  <c r="I19" i="11"/>
  <c r="Z64" i="3"/>
  <c r="I18" i="11"/>
  <c r="Z61" i="3"/>
  <c r="I17" i="11"/>
  <c r="Z58" i="3"/>
  <c r="Z55" i="3"/>
  <c r="I16" i="11"/>
  <c r="Z52" i="3"/>
  <c r="I15" i="11"/>
  <c r="AC49" i="3"/>
  <c r="I14" i="12"/>
  <c r="I13" i="11"/>
  <c r="Z46" i="3"/>
  <c r="I12" i="12"/>
  <c r="AC43" i="3"/>
  <c r="Z40" i="3"/>
  <c r="I11" i="11"/>
  <c r="Z37" i="3"/>
  <c r="I10" i="11"/>
  <c r="I9" i="13"/>
  <c r="AF34" i="3"/>
  <c r="Z31" i="3"/>
  <c r="I8" i="11"/>
  <c r="W78" i="3"/>
  <c r="I71" i="10"/>
  <c r="I69" i="10"/>
  <c r="I67" i="10"/>
  <c r="I65" i="10"/>
  <c r="I63" i="10"/>
  <c r="I61" i="10"/>
  <c r="I59" i="10"/>
  <c r="I57" i="10"/>
  <c r="I55" i="10"/>
  <c r="I53" i="10"/>
  <c r="I51" i="10"/>
  <c r="I49" i="10"/>
  <c r="I48" i="10"/>
  <c r="I45" i="10"/>
  <c r="I73" i="10"/>
  <c r="I72" i="10"/>
  <c r="I70" i="10"/>
  <c r="I68" i="10"/>
  <c r="I66" i="10"/>
  <c r="I64" i="10"/>
  <c r="I62" i="10"/>
  <c r="I60" i="10"/>
  <c r="I58" i="10"/>
  <c r="I56" i="10"/>
  <c r="I54" i="10"/>
  <c r="I52" i="10"/>
  <c r="I50" i="10"/>
  <c r="I47" i="10"/>
  <c r="I46" i="10"/>
  <c r="I44" i="10"/>
  <c r="AC7" i="3"/>
  <c r="Z105" i="3"/>
  <c r="E3" i="12"/>
  <c r="Z194" i="3"/>
  <c r="E40" i="12"/>
  <c r="Z80" i="3"/>
  <c r="J43" i="12"/>
  <c r="Z197" i="3"/>
  <c r="D18" i="24"/>
  <c r="Z147" i="3"/>
  <c r="J7" i="12"/>
  <c r="Z26" i="3"/>
  <c r="AC143" i="3" l="1"/>
  <c r="I35" i="12"/>
  <c r="Z145" i="3"/>
  <c r="AF140" i="3"/>
  <c r="I34" i="13"/>
  <c r="I33" i="12"/>
  <c r="AC137" i="3"/>
  <c r="AF134" i="3"/>
  <c r="I32" i="13"/>
  <c r="AC131" i="3"/>
  <c r="I31" i="12"/>
  <c r="AC128" i="3"/>
  <c r="I30" i="12"/>
  <c r="AC125" i="3"/>
  <c r="I29" i="12"/>
  <c r="AC122" i="3"/>
  <c r="I28" i="12"/>
  <c r="I27" i="12"/>
  <c r="AC119" i="3"/>
  <c r="I26" i="12"/>
  <c r="AC116" i="3"/>
  <c r="I25" i="13"/>
  <c r="AF113" i="3"/>
  <c r="I23" i="12"/>
  <c r="AC76" i="3"/>
  <c r="I22" i="14"/>
  <c r="AI73" i="3"/>
  <c r="AC70" i="3"/>
  <c r="I21" i="12"/>
  <c r="AC67" i="3"/>
  <c r="I20" i="12"/>
  <c r="I19" i="12"/>
  <c r="AC64" i="3"/>
  <c r="I18" i="12"/>
  <c r="AC61" i="3"/>
  <c r="I17" i="12"/>
  <c r="AC58" i="3"/>
  <c r="AC55" i="3"/>
  <c r="I16" i="12"/>
  <c r="AC52" i="3"/>
  <c r="I15" i="12"/>
  <c r="AF49" i="3"/>
  <c r="I14" i="13"/>
  <c r="I13" i="12"/>
  <c r="AC46" i="3"/>
  <c r="I12" i="13"/>
  <c r="AF43" i="3"/>
  <c r="I11" i="12"/>
  <c r="AC40" i="3"/>
  <c r="AC37" i="3"/>
  <c r="I10" i="12"/>
  <c r="AI34" i="3"/>
  <c r="I9" i="14"/>
  <c r="I47" i="11"/>
  <c r="I63" i="11"/>
  <c r="I61" i="11"/>
  <c r="I73" i="11"/>
  <c r="I72" i="11"/>
  <c r="I70" i="11"/>
  <c r="I68" i="11"/>
  <c r="I66" i="11"/>
  <c r="I59" i="11"/>
  <c r="I57" i="11"/>
  <c r="I55" i="11"/>
  <c r="I53" i="11"/>
  <c r="I51" i="11"/>
  <c r="I49" i="11"/>
  <c r="I45" i="11"/>
  <c r="I64" i="11"/>
  <c r="I44" i="11"/>
  <c r="I62" i="11"/>
  <c r="I48" i="11"/>
  <c r="I71" i="11"/>
  <c r="I69" i="11"/>
  <c r="I67" i="11"/>
  <c r="I65" i="11"/>
  <c r="I60" i="11"/>
  <c r="I58" i="11"/>
  <c r="I56" i="11"/>
  <c r="I54" i="11"/>
  <c r="I52" i="11"/>
  <c r="I50" i="11"/>
  <c r="I46" i="11"/>
  <c r="AC31" i="3"/>
  <c r="Z78" i="3"/>
  <c r="I8" i="12"/>
  <c r="AC26" i="3"/>
  <c r="AC80" i="3"/>
  <c r="AC105" i="3"/>
  <c r="AF7" i="3"/>
  <c r="AC197" i="3"/>
  <c r="H18" i="24"/>
  <c r="AC194" i="3"/>
  <c r="AC147" i="3"/>
  <c r="E3" i="13"/>
  <c r="E40" i="13"/>
  <c r="J7" i="13"/>
  <c r="J43" i="13"/>
  <c r="AF143" i="3" l="1"/>
  <c r="I35" i="13"/>
  <c r="AI140" i="3"/>
  <c r="I34" i="14"/>
  <c r="I33" i="13"/>
  <c r="AF137" i="3"/>
  <c r="I32" i="14"/>
  <c r="AI134" i="3"/>
  <c r="I31" i="13"/>
  <c r="AF131" i="3"/>
  <c r="I30" i="13"/>
  <c r="AF128" i="3"/>
  <c r="AC145" i="3"/>
  <c r="I29" i="13"/>
  <c r="AF125" i="3"/>
  <c r="AF122" i="3"/>
  <c r="I28" i="13"/>
  <c r="AF119" i="3"/>
  <c r="I27" i="13"/>
  <c r="AF116" i="3"/>
  <c r="I26" i="13"/>
  <c r="AI113" i="3"/>
  <c r="I25" i="14"/>
  <c r="I23" i="13"/>
  <c r="AF76" i="3"/>
  <c r="AL73" i="3"/>
  <c r="I22" i="15"/>
  <c r="I21" i="13"/>
  <c r="AF70" i="3"/>
  <c r="AF67" i="3"/>
  <c r="I20" i="13"/>
  <c r="AF64" i="3"/>
  <c r="I19" i="13"/>
  <c r="AF61" i="3"/>
  <c r="I18" i="13"/>
  <c r="AF58" i="3"/>
  <c r="I17" i="13"/>
  <c r="AF55" i="3"/>
  <c r="I16" i="13"/>
  <c r="AF52" i="3"/>
  <c r="I15" i="13"/>
  <c r="AI49" i="3"/>
  <c r="I14" i="14"/>
  <c r="AF46" i="3"/>
  <c r="I13" i="13"/>
  <c r="AI43" i="3"/>
  <c r="I12" i="14"/>
  <c r="I11" i="13"/>
  <c r="AF40" i="3"/>
  <c r="I10" i="13"/>
  <c r="AF37" i="3"/>
  <c r="AL34" i="3"/>
  <c r="I9" i="15"/>
  <c r="AC78" i="3"/>
  <c r="AF31" i="3"/>
  <c r="I8" i="13"/>
  <c r="I69" i="12"/>
  <c r="I67" i="12"/>
  <c r="I64" i="12"/>
  <c r="I61" i="12"/>
  <c r="I59" i="12"/>
  <c r="I57" i="12"/>
  <c r="I55" i="12"/>
  <c r="I52" i="12"/>
  <c r="I49" i="12"/>
  <c r="I72" i="12"/>
  <c r="I54" i="12"/>
  <c r="I70" i="12"/>
  <c r="I68" i="12"/>
  <c r="I65" i="12"/>
  <c r="I62" i="12"/>
  <c r="I60" i="12"/>
  <c r="I58" i="12"/>
  <c r="I56" i="12"/>
  <c r="I53" i="12"/>
  <c r="I50" i="12"/>
  <c r="I48" i="12"/>
  <c r="I71" i="12"/>
  <c r="I47" i="12"/>
  <c r="I66" i="12"/>
  <c r="I73" i="12"/>
  <c r="I63" i="12"/>
  <c r="I51" i="12"/>
  <c r="I46" i="12"/>
  <c r="I44" i="12"/>
  <c r="I45" i="12"/>
  <c r="L18" i="24"/>
  <c r="E40" i="14"/>
  <c r="E3" i="14"/>
  <c r="AF194" i="3"/>
  <c r="AF26" i="3"/>
  <c r="AF197" i="3"/>
  <c r="J7" i="14"/>
  <c r="AF80" i="3"/>
  <c r="AF147" i="3"/>
  <c r="AI7" i="3"/>
  <c r="AF105" i="3"/>
  <c r="J43" i="14"/>
  <c r="AI143" i="3" l="1"/>
  <c r="I35" i="14"/>
  <c r="AL140" i="3"/>
  <c r="I34" i="15"/>
  <c r="AI137" i="3"/>
  <c r="I33" i="14"/>
  <c r="I32" i="15"/>
  <c r="AL134" i="3"/>
  <c r="AI131" i="3"/>
  <c r="I31" i="14"/>
  <c r="I30" i="14"/>
  <c r="AI128" i="3"/>
  <c r="AI125" i="3"/>
  <c r="I29" i="14"/>
  <c r="AF145" i="3"/>
  <c r="AI122" i="3"/>
  <c r="I28" i="14"/>
  <c r="AI119" i="3"/>
  <c r="I27" i="14"/>
  <c r="AI116" i="3"/>
  <c r="I26" i="14"/>
  <c r="I25" i="15"/>
  <c r="AL113" i="3"/>
  <c r="I23" i="14"/>
  <c r="AI76" i="3"/>
  <c r="AO73" i="3"/>
  <c r="I22" i="16"/>
  <c r="AI70" i="3"/>
  <c r="I21" i="14"/>
  <c r="AI67" i="3"/>
  <c r="I20" i="14"/>
  <c r="AI64" i="3"/>
  <c r="I19" i="14"/>
  <c r="AI61" i="3"/>
  <c r="I18" i="14"/>
  <c r="I17" i="14"/>
  <c r="AI58" i="3"/>
  <c r="AI55" i="3"/>
  <c r="I16" i="14"/>
  <c r="AI52" i="3"/>
  <c r="I15" i="14"/>
  <c r="I14" i="15"/>
  <c r="AL49" i="3"/>
  <c r="AI46" i="3"/>
  <c r="I13" i="14"/>
  <c r="I12" i="15"/>
  <c r="AL43" i="3"/>
  <c r="I11" i="14"/>
  <c r="AI40" i="3"/>
  <c r="I10" i="14"/>
  <c r="AI37" i="3"/>
  <c r="I9" i="16"/>
  <c r="AO34" i="3"/>
  <c r="I70" i="13"/>
  <c r="I65" i="13"/>
  <c r="I62" i="13"/>
  <c r="I57" i="13"/>
  <c r="I50" i="13"/>
  <c r="I48" i="13"/>
  <c r="I44" i="13"/>
  <c r="I71" i="13"/>
  <c r="I68" i="13"/>
  <c r="I63" i="13"/>
  <c r="I60" i="13"/>
  <c r="I55" i="13"/>
  <c r="I53" i="13"/>
  <c r="I51" i="13"/>
  <c r="I73" i="13"/>
  <c r="I47" i="13"/>
  <c r="I69" i="13"/>
  <c r="I66" i="13"/>
  <c r="I61" i="13"/>
  <c r="I58" i="13"/>
  <c r="I49" i="13"/>
  <c r="I72" i="13"/>
  <c r="I67" i="13"/>
  <c r="I64" i="13"/>
  <c r="I59" i="13"/>
  <c r="I56" i="13"/>
  <c r="I54" i="13"/>
  <c r="I52" i="13"/>
  <c r="I46" i="13"/>
  <c r="I45" i="13"/>
  <c r="I8" i="14"/>
  <c r="AI31" i="3"/>
  <c r="AF78" i="3"/>
  <c r="AI105" i="3"/>
  <c r="AI147" i="3"/>
  <c r="AI80" i="3"/>
  <c r="E3" i="15"/>
  <c r="AL7" i="3"/>
  <c r="AI197" i="3"/>
  <c r="AI26" i="3"/>
  <c r="J43" i="15"/>
  <c r="J7" i="15"/>
  <c r="E40" i="15"/>
  <c r="AI194" i="3"/>
  <c r="D22" i="24"/>
  <c r="AL143" i="3" l="1"/>
  <c r="I35" i="15"/>
  <c r="I34" i="16"/>
  <c r="AO140" i="3"/>
  <c r="AL137" i="3"/>
  <c r="I33" i="15"/>
  <c r="AO134" i="3"/>
  <c r="I32" i="16"/>
  <c r="I31" i="15"/>
  <c r="AL131" i="3"/>
  <c r="I30" i="15"/>
  <c r="AL128" i="3"/>
  <c r="AI145" i="3"/>
  <c r="I29" i="15"/>
  <c r="AL125" i="3"/>
  <c r="I28" i="15"/>
  <c r="AL122" i="3"/>
  <c r="I27" i="15"/>
  <c r="AL119" i="3"/>
  <c r="I26" i="15"/>
  <c r="AL116" i="3"/>
  <c r="AO113" i="3"/>
  <c r="I25" i="16"/>
  <c r="AL76" i="3"/>
  <c r="I23" i="15"/>
  <c r="BA73" i="3"/>
  <c r="I22" i="17"/>
  <c r="I21" i="15"/>
  <c r="AL70" i="3"/>
  <c r="AL67" i="3"/>
  <c r="I20" i="15"/>
  <c r="I19" i="15"/>
  <c r="AL64" i="3"/>
  <c r="I18" i="15"/>
  <c r="AL61" i="3"/>
  <c r="I17" i="15"/>
  <c r="AL58" i="3"/>
  <c r="I16" i="15"/>
  <c r="AL55" i="3"/>
  <c r="I15" i="15"/>
  <c r="AL52" i="3"/>
  <c r="AO49" i="3"/>
  <c r="I14" i="16"/>
  <c r="I13" i="15"/>
  <c r="AL46" i="3"/>
  <c r="AO43" i="3"/>
  <c r="I12" i="16"/>
  <c r="AL40" i="3"/>
  <c r="I11" i="15"/>
  <c r="AL37" i="3"/>
  <c r="I10" i="15"/>
  <c r="BA34" i="3"/>
  <c r="I9" i="17"/>
  <c r="I8" i="15"/>
  <c r="AI78" i="3"/>
  <c r="AL31" i="3"/>
  <c r="I47" i="14"/>
  <c r="I71" i="14"/>
  <c r="I69" i="14"/>
  <c r="I67" i="14"/>
  <c r="I65" i="14"/>
  <c r="I63" i="14"/>
  <c r="I61" i="14"/>
  <c r="I59" i="14"/>
  <c r="I57" i="14"/>
  <c r="I55" i="14"/>
  <c r="I53" i="14"/>
  <c r="I51" i="14"/>
  <c r="I49" i="14"/>
  <c r="I73" i="14"/>
  <c r="I48" i="14"/>
  <c r="I72" i="14"/>
  <c r="I70" i="14"/>
  <c r="I68" i="14"/>
  <c r="I66" i="14"/>
  <c r="I64" i="14"/>
  <c r="I62" i="14"/>
  <c r="I60" i="14"/>
  <c r="I58" i="14"/>
  <c r="I56" i="14"/>
  <c r="I54" i="14"/>
  <c r="I52" i="14"/>
  <c r="I50" i="14"/>
  <c r="I44" i="14"/>
  <c r="I46" i="14"/>
  <c r="I45" i="14"/>
  <c r="AL194" i="3"/>
  <c r="AL26" i="3"/>
  <c r="J43" i="16"/>
  <c r="J7" i="16"/>
  <c r="AL105" i="3"/>
  <c r="AL197" i="3"/>
  <c r="H22" i="24"/>
  <c r="E3" i="16"/>
  <c r="AL147" i="3"/>
  <c r="AO7" i="3"/>
  <c r="E40" i="16"/>
  <c r="AL80" i="3"/>
  <c r="I35" i="16" l="1"/>
  <c r="AO143" i="3"/>
  <c r="BA140" i="3"/>
  <c r="I34" i="17"/>
  <c r="AO137" i="3"/>
  <c r="I33" i="16"/>
  <c r="I32" i="17"/>
  <c r="BA134" i="3"/>
  <c r="AO131" i="3"/>
  <c r="I31" i="16"/>
  <c r="AO128" i="3"/>
  <c r="I30" i="16"/>
  <c r="AO125" i="3"/>
  <c r="I29" i="16"/>
  <c r="AL145" i="3"/>
  <c r="AO122" i="3"/>
  <c r="I28" i="16"/>
  <c r="I27" i="16"/>
  <c r="AO119" i="3"/>
  <c r="I26" i="16"/>
  <c r="AO116" i="3"/>
  <c r="I25" i="17"/>
  <c r="BA113" i="3"/>
  <c r="AO76" i="3"/>
  <c r="I23" i="16"/>
  <c r="AO70" i="3"/>
  <c r="I21" i="16"/>
  <c r="I20" i="16"/>
  <c r="AO67" i="3"/>
  <c r="I19" i="16"/>
  <c r="AO64" i="3"/>
  <c r="AO61" i="3"/>
  <c r="I18" i="16"/>
  <c r="AO58" i="3"/>
  <c r="I17" i="16"/>
  <c r="I16" i="16"/>
  <c r="AO55" i="3"/>
  <c r="AO52" i="3"/>
  <c r="I15" i="16"/>
  <c r="BA49" i="3"/>
  <c r="I14" i="17"/>
  <c r="AO46" i="3"/>
  <c r="I13" i="16"/>
  <c r="I12" i="17"/>
  <c r="BA43" i="3"/>
  <c r="AO40" i="3"/>
  <c r="I11" i="16"/>
  <c r="I10" i="16"/>
  <c r="AO37" i="3"/>
  <c r="AL78" i="3"/>
  <c r="AO31" i="3"/>
  <c r="I8" i="16"/>
  <c r="I71" i="15"/>
  <c r="I69" i="15"/>
  <c r="I58" i="15"/>
  <c r="I51" i="15"/>
  <c r="I67" i="15"/>
  <c r="I65" i="15"/>
  <c r="I62" i="15"/>
  <c r="I59" i="15"/>
  <c r="I56" i="15"/>
  <c r="I54" i="15"/>
  <c r="I52" i="15"/>
  <c r="I49" i="15"/>
  <c r="I47" i="15"/>
  <c r="I48" i="15"/>
  <c r="I66" i="15"/>
  <c r="I50" i="15"/>
  <c r="I73" i="15"/>
  <c r="I72" i="15"/>
  <c r="I70" i="15"/>
  <c r="I68" i="15"/>
  <c r="I63" i="15"/>
  <c r="I60" i="15"/>
  <c r="I57" i="15"/>
  <c r="I61" i="15"/>
  <c r="I53" i="15"/>
  <c r="I64" i="15"/>
  <c r="I55" i="15"/>
  <c r="I46" i="15"/>
  <c r="I45" i="15"/>
  <c r="I44" i="15"/>
  <c r="E40" i="17"/>
  <c r="AO197" i="3"/>
  <c r="AO26" i="3"/>
  <c r="L22" i="24"/>
  <c r="J7" i="17"/>
  <c r="AO80" i="3"/>
  <c r="AO105" i="3"/>
  <c r="AO194" i="3"/>
  <c r="AO147" i="3"/>
  <c r="E3" i="17"/>
  <c r="J43" i="17"/>
  <c r="I35" i="17" l="1"/>
  <c r="BA143" i="3"/>
  <c r="BA137" i="3"/>
  <c r="I33" i="17"/>
  <c r="I31" i="17"/>
  <c r="BA131" i="3"/>
  <c r="I30" i="17"/>
  <c r="BA128" i="3"/>
  <c r="I29" i="17"/>
  <c r="BA125" i="3"/>
  <c r="AO145" i="3"/>
  <c r="BA145" i="3" s="1"/>
  <c r="I28" i="17"/>
  <c r="BA122" i="3"/>
  <c r="BA119" i="3"/>
  <c r="I27" i="17"/>
  <c r="I26" i="17"/>
  <c r="BA116" i="3"/>
  <c r="I23" i="17"/>
  <c r="BA76" i="3"/>
  <c r="BA70" i="3"/>
  <c r="I21" i="17"/>
  <c r="BA67" i="3"/>
  <c r="I20" i="17"/>
  <c r="I19" i="17"/>
  <c r="BA64" i="3"/>
  <c r="BA61" i="3"/>
  <c r="I18" i="17"/>
  <c r="I17" i="17"/>
  <c r="BA58" i="3"/>
  <c r="BA55" i="3"/>
  <c r="I16" i="17"/>
  <c r="BA52" i="3"/>
  <c r="I15" i="17"/>
  <c r="BA46" i="3"/>
  <c r="I13" i="17"/>
  <c r="I11" i="17"/>
  <c r="BA40" i="3"/>
  <c r="I10" i="17"/>
  <c r="BA37" i="3"/>
  <c r="I70" i="16"/>
  <c r="I66" i="16"/>
  <c r="I62" i="16"/>
  <c r="I58" i="16"/>
  <c r="I54" i="16"/>
  <c r="I50" i="16"/>
  <c r="I73" i="16"/>
  <c r="I47" i="16"/>
  <c r="I51" i="16"/>
  <c r="I67" i="16"/>
  <c r="I48" i="16"/>
  <c r="I45" i="16"/>
  <c r="I65" i="16"/>
  <c r="I49" i="16"/>
  <c r="I46" i="16"/>
  <c r="I55" i="16"/>
  <c r="I71" i="16"/>
  <c r="I53" i="16"/>
  <c r="I69" i="16"/>
  <c r="I56" i="16"/>
  <c r="I64" i="16"/>
  <c r="I72" i="16"/>
  <c r="I59" i="16"/>
  <c r="I57" i="16"/>
  <c r="I61" i="16"/>
  <c r="I52" i="16"/>
  <c r="I60" i="16"/>
  <c r="I68" i="16"/>
  <c r="I63" i="16"/>
  <c r="I44" i="16"/>
  <c r="I8" i="17"/>
  <c r="BA31" i="3"/>
  <c r="AO78" i="3"/>
  <c r="BA78" i="3" s="1"/>
  <c r="I71" i="17" l="1"/>
  <c r="I53" i="17"/>
  <c r="I68" i="17"/>
  <c r="I67" i="17"/>
  <c r="I49" i="17"/>
  <c r="I54" i="17"/>
  <c r="I62" i="17"/>
  <c r="I70" i="17"/>
  <c r="I52" i="17"/>
  <c r="I63" i="17"/>
  <c r="I48" i="17"/>
  <c r="I58" i="17"/>
  <c r="I59" i="17"/>
  <c r="I56" i="17"/>
  <c r="I72" i="17"/>
  <c r="I66" i="17"/>
  <c r="I69" i="17"/>
  <c r="I55" i="17"/>
  <c r="I61" i="17"/>
  <c r="I73" i="17"/>
  <c r="I65" i="17"/>
  <c r="I51" i="17"/>
  <c r="I50" i="17"/>
  <c r="I57" i="17"/>
  <c r="I47" i="17"/>
  <c r="I64" i="17"/>
  <c r="I60" i="17"/>
  <c r="I44" i="17"/>
  <c r="I46" i="17"/>
  <c r="I45" i="17"/>
</calcChain>
</file>

<file path=xl/comments1.xml><?xml version="1.0" encoding="utf-8"?>
<comments xmlns="http://schemas.openxmlformats.org/spreadsheetml/2006/main">
  <authors>
    <author>Pasteur Christian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Format de la date :</t>
        </r>
        <r>
          <rPr>
            <sz val="9"/>
            <color indexed="81"/>
            <rFont val="Tahoma"/>
            <family val="2"/>
          </rPr>
          <t xml:space="preserve">
jj/mm/aaaa
exemple :
12/07/2019</t>
        </r>
      </text>
    </comment>
  </commentList>
</comments>
</file>

<file path=xl/comments2.xml><?xml version="1.0" encoding="utf-8"?>
<comments xmlns="http://schemas.openxmlformats.org/spreadsheetml/2006/main">
  <authors>
    <author>Pasteur Christian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Remarque :</t>
        </r>
        <r>
          <rPr>
            <sz val="9"/>
            <color indexed="81"/>
            <rFont val="Tahoma"/>
            <family val="2"/>
          </rPr>
          <t xml:space="preserve">
Si aucun devis n'est sélectionné, c'est le budget des prix courants qui est pris en compte.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Les priorités combinées conservent uniquement les priorité 1 de chaque fiancé ainsi que les priorités 2 lorsqu'elles sont communes.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Détail :</t>
        </r>
        <r>
          <rPr>
            <sz val="9"/>
            <color indexed="81"/>
            <rFont val="Tahoma"/>
            <family val="2"/>
          </rPr>
          <t xml:space="preserve">
Ne pas hésiter à utiliser les commentaires, en faisant : Clic droit, ajouter un commentaire.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Lien web :</t>
        </r>
        <r>
          <rPr>
            <sz val="9"/>
            <color indexed="81"/>
            <rFont val="Tahoma"/>
            <family val="2"/>
          </rPr>
          <t xml:space="preserve">
Vous pouvez insérer le lien web de votre devis en cliquant droit puis modifier le lien hypertexte, vous copiez ensuite l'URL de la page web en bas dans l'emplacement prévu à cet effet.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Détail :</t>
        </r>
        <r>
          <rPr>
            <sz val="9"/>
            <color indexed="81"/>
            <rFont val="Tahoma"/>
            <family val="2"/>
          </rPr>
          <t xml:space="preserve">
Ne pas hésiter à utiliser les commentaires, en faisant : Clic droit, ajouter un commentaire.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Lien web :</t>
        </r>
        <r>
          <rPr>
            <sz val="9"/>
            <color indexed="81"/>
            <rFont val="Tahoma"/>
            <family val="2"/>
          </rPr>
          <t xml:space="preserve">
Vous pouvez insérer le lien web de votre devis en cliquant droit puis modifier le lien hypertexte, vous copiez ensuite l'URL de la page web en bas dans l'emplacement prévu à cet effet.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Détail :</t>
        </r>
        <r>
          <rPr>
            <sz val="9"/>
            <color indexed="81"/>
            <rFont val="Tahoma"/>
            <family val="2"/>
          </rPr>
          <t xml:space="preserve">
Ne pas hésiter à utiliser les commentaires, en faisant : Clic droit, ajouter un commentaire.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Lien web :</t>
        </r>
        <r>
          <rPr>
            <sz val="9"/>
            <color indexed="81"/>
            <rFont val="Tahoma"/>
            <family val="2"/>
          </rPr>
          <t xml:space="preserve">
Vous pouvez insérer le lien web de votre devis en cliquant droit puis modifier le lien hypertexte, vous copiez ensuite l'URL de la page web en bas dans l'emplacement prévu à cet effet.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Remarque :</t>
        </r>
        <r>
          <rPr>
            <sz val="9"/>
            <color indexed="81"/>
            <rFont val="Tahoma"/>
            <family val="2"/>
          </rPr>
          <t xml:space="preserve">
Si aucun devis n'est sélectionné, c'est le budget des prix courants qui est pris en compte.</t>
        </r>
      </text>
    </comment>
  </commentList>
</comments>
</file>

<file path=xl/comments3.xml><?xml version="1.0" encoding="utf-8"?>
<comments xmlns="http://schemas.openxmlformats.org/spreadsheetml/2006/main">
  <authors>
    <author>EMC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Epargne mensuelle :</t>
        </r>
        <r>
          <rPr>
            <sz val="8"/>
            <color indexed="81"/>
            <rFont val="Tahoma"/>
            <family val="2"/>
          </rPr>
          <t xml:space="preserve">
Quelle est (en euros - €) le montant mensuelle de votre épargne ?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Taux moyen :</t>
        </r>
        <r>
          <rPr>
            <sz val="8"/>
            <color indexed="81"/>
            <rFont val="Tahoma"/>
            <family val="2"/>
          </rPr>
          <t xml:space="preserve">
Entrez ici le taux des intérêts composés. (ex: 7,5)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Apport initial :</t>
        </r>
        <r>
          <rPr>
            <sz val="8"/>
            <color indexed="81"/>
            <rFont val="Tahoma"/>
            <family val="2"/>
          </rPr>
          <t xml:space="preserve">
Entrez ici le montant de votre apport initial. (en euros)</t>
        </r>
      </text>
    </comment>
  </commentList>
</comments>
</file>

<file path=xl/comments4.xml><?xml version="1.0" encoding="utf-8"?>
<comments xmlns="http://schemas.openxmlformats.org/spreadsheetml/2006/main">
  <authors>
    <author>Pasteur Christian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Contact du ou des locataire(s) qui occupe(nt) votre bien.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de la société d'assurance chez qui vous avez fait assurer votre bien.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Contact de l'établissement éventuel chez lequel vous avez confié la gestion du bien.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et contact de la banque chez laquelle vous avez contracté le prêt immobilier pour ce bien.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d'un contact (entrepreneur ou bricoleur) qui peut réaliser des travaux dans le bien.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du notaire par lequel vous avez acquis le bien.</t>
        </r>
      </text>
    </comment>
  </commentList>
</comments>
</file>

<file path=xl/comments5.xml><?xml version="1.0" encoding="utf-8"?>
<comments xmlns="http://schemas.openxmlformats.org/spreadsheetml/2006/main">
  <authors>
    <author>Pasteur Christian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Contact du ou des locataire(s) qui occupe(nt) votre bien.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de la société d'assurance chez qui vous avez fait assurer votre bien.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Contact de l'établissement éventuel chez lequel vous avez confié la gestion du bien.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et contact de la banque chez laquelle vous avez contracté le prêt immobilier pour ce bien.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d'un contact (entrepreneur ou bricoleur) qui peut réaliser des travaux dans le bien.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du notaire par lequel vous avez acquis le bien.</t>
        </r>
      </text>
    </comment>
  </commentList>
</comments>
</file>

<file path=xl/comments6.xml><?xml version="1.0" encoding="utf-8"?>
<comments xmlns="http://schemas.openxmlformats.org/spreadsheetml/2006/main">
  <authors>
    <author>Pasteur Christian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Contact du ou des locataire(s) qui occupe(nt) votre bien.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de la société d'assurance chez qui vous avez fait assurer votre bien.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Contact de l'établissement éventuel chez lequel vous avez confié la gestion du bien.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et contact de la banque chez laquelle vous avez contracté le prêt immobilier pour ce bien.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d'un contact (entrepreneur ou bricoleur) qui peut réaliser des travaux dans le bien.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Coordonnées du notaire par lequel vous avez acquis le bien.</t>
        </r>
      </text>
    </comment>
  </commentList>
</comments>
</file>

<file path=xl/sharedStrings.xml><?xml version="1.0" encoding="utf-8"?>
<sst xmlns="http://schemas.openxmlformats.org/spreadsheetml/2006/main" count="2387" uniqueCount="564">
  <si>
    <t xml:space="preserve">Nom </t>
  </si>
  <si>
    <t>Date de début du budget</t>
  </si>
  <si>
    <t>Situation familiale</t>
  </si>
  <si>
    <t>Nombre d'enfants mineurs</t>
  </si>
  <si>
    <t>Nombre d'enfants majeurs</t>
  </si>
  <si>
    <t>A découvrir</t>
  </si>
  <si>
    <t>Menu</t>
  </si>
  <si>
    <t>en couple</t>
  </si>
  <si>
    <t>célibataire</t>
  </si>
  <si>
    <t>parent seul</t>
  </si>
  <si>
    <t>plus de 5</t>
  </si>
  <si>
    <t>- sélectionner -</t>
  </si>
  <si>
    <t>étudiant</t>
  </si>
  <si>
    <t>&lt;-</t>
  </si>
  <si>
    <t>DEBUDGET1</t>
  </si>
  <si>
    <t>NBMAJ1</t>
  </si>
  <si>
    <t>NBMIN1</t>
  </si>
  <si>
    <t>SITFA1</t>
  </si>
  <si>
    <t>Informations et avertissements :</t>
  </si>
  <si>
    <t xml:space="preserve">Cet ouvrage est la propriété unique de l’auteur. Il est protégé par le Code de la propriété intellectuelle (CPI) qui stipule que « l’auteur </t>
  </si>
  <si>
    <t>d’une œuvre de l’esprit jouit sur cette œuvre, du seul fait de sa création, d’un droit de propriété incorporelle exclusif et opposable à tous.</t>
  </si>
  <si>
    <t>dans la première partie du code de la propriété intellectuelle qui codifie les lois du 11 mars 1957 et du 3 juillet 1985.</t>
  </si>
  <si>
    <t>Ce droit comporte des attributs d’ordre intellectuel et moral ainsi que des attributs d’ordre patrimonial ». L’ensemble de ces droits figure</t>
  </si>
  <si>
    <t xml:space="preserve">Tous droits réservés pour tous pays. En application des lois rappelées ci-dessus, aucun extrait de ce livret ne peut être reproduit, par </t>
  </si>
  <si>
    <t>quelque procédé que ce soit, sans l’autorisation écrite de l’auteur.</t>
  </si>
  <si>
    <t>sélectionner</t>
  </si>
  <si>
    <t>Si la vie commençait par la fin, on prendrait davantage le temps de bien préparer les choses importantes</t>
  </si>
  <si>
    <t>REVENUS</t>
  </si>
  <si>
    <t>Les mois</t>
  </si>
  <si>
    <t>Revenu à configurer</t>
  </si>
  <si>
    <t>SALAIRE</t>
  </si>
  <si>
    <t>SALAIRE 1</t>
  </si>
  <si>
    <t>SALAIRE 2</t>
  </si>
  <si>
    <t>SALAIRE A</t>
  </si>
  <si>
    <t>SALAIRE B</t>
  </si>
  <si>
    <t>Revenu Foncier Immeuble</t>
  </si>
  <si>
    <t>Revenu Foncier Appartement</t>
  </si>
  <si>
    <t>DIVIDENDES</t>
  </si>
  <si>
    <t>Intérêts sur capitaux</t>
  </si>
  <si>
    <t>Autres</t>
  </si>
  <si>
    <t>Revenu Locatif - Immeuble</t>
  </si>
  <si>
    <t>Revenu Locatif - Appartement</t>
  </si>
  <si>
    <t>Retour de Capital d'Investissement</t>
  </si>
  <si>
    <t>Retour de prêt</t>
  </si>
  <si>
    <t>APL</t>
  </si>
  <si>
    <t>Revenus</t>
  </si>
  <si>
    <t>Bourse d'Etat</t>
  </si>
  <si>
    <t>Allocations</t>
  </si>
  <si>
    <t>Dividendes Actions</t>
  </si>
  <si>
    <t>Dividendes Activités Commerciales</t>
  </si>
  <si>
    <t>Dividendes Entreprises</t>
  </si>
  <si>
    <t>REV</t>
  </si>
  <si>
    <t>Comptes courants</t>
  </si>
  <si>
    <t>CPTES</t>
  </si>
  <si>
    <t>Validation</t>
  </si>
  <si>
    <t>OK</t>
  </si>
  <si>
    <t>ok</t>
  </si>
  <si>
    <t>ec</t>
  </si>
  <si>
    <t>TOTAL des REVENUS =</t>
  </si>
  <si>
    <t>Suivi</t>
  </si>
  <si>
    <t>Budget</t>
  </si>
  <si>
    <t>Type d'épargne/placement</t>
  </si>
  <si>
    <t>Assurance-Vie</t>
  </si>
  <si>
    <t>Assurance-Vie (bloquée)</t>
  </si>
  <si>
    <t>Assurance-Vie (non bloquée)</t>
  </si>
  <si>
    <t>Assurance-Vie "Multi-supports"</t>
  </si>
  <si>
    <t>PEP - Plan d'Epargne Populaire</t>
  </si>
  <si>
    <t>PEA - Plan d'Epargne en Actions</t>
  </si>
  <si>
    <t>PEL - Plan d'Epargne Logement</t>
  </si>
  <si>
    <t>CEL - Compte d'Epargne Logement</t>
  </si>
  <si>
    <t>LEP - Livret d'Epargne Populaire</t>
  </si>
  <si>
    <t>Livret A</t>
  </si>
  <si>
    <t>Livret B</t>
  </si>
  <si>
    <t>Livret JEUNE</t>
  </si>
  <si>
    <t>PEE - Plan d'Epargne Entreprise</t>
  </si>
  <si>
    <t>PERCO - Plan d'Epargne pour la Retraite Collectif</t>
  </si>
  <si>
    <t>PERP - Plan d'Epargne Retraite Populaire</t>
  </si>
  <si>
    <t>Epargne Salariale</t>
  </si>
  <si>
    <t>Compte à Terme (bloqué)</t>
  </si>
  <si>
    <t>Compte de Trésorerie</t>
  </si>
  <si>
    <t>Compte Titre</t>
  </si>
  <si>
    <t>Portefeuille Boursier</t>
  </si>
  <si>
    <t>TONTINE - Le Conservateur</t>
  </si>
  <si>
    <t>TONTINE</t>
  </si>
  <si>
    <t>Stocks Options</t>
  </si>
  <si>
    <t>Cumul mensuel épargné et placé =</t>
  </si>
  <si>
    <t>TOTAL GENERAL Epargne et placements =</t>
  </si>
  <si>
    <t>Entrer ici les retraits du mois courant -&gt;</t>
  </si>
  <si>
    <t>Remboursement Crédit/Prêt/Dette</t>
  </si>
  <si>
    <t>Crédit à la consommation - SOFINCO</t>
  </si>
  <si>
    <t>Crédit à la consommation - FINANCO</t>
  </si>
  <si>
    <t>Crédit à la consommation - CETELEM</t>
  </si>
  <si>
    <t>Crédit à la consommation - FINAREF</t>
  </si>
  <si>
    <t>Crédit à la consommation - COFIDIS</t>
  </si>
  <si>
    <t>Crédit à la consommation - MENAFINANCE</t>
  </si>
  <si>
    <t>Crédit à la consommation - COVEFI</t>
  </si>
  <si>
    <t>Crédit à la consommation - FRANFINANCE</t>
  </si>
  <si>
    <t>Crédit à la consommation</t>
  </si>
  <si>
    <t>Crédit Carte AURORE</t>
  </si>
  <si>
    <t>Crédit Carte CONFORAMA</t>
  </si>
  <si>
    <t>Crédit Carte KANGOUROU</t>
  </si>
  <si>
    <t>Crédit Carte PASS</t>
  </si>
  <si>
    <t>Dette - LOCAPASS</t>
  </si>
  <si>
    <t>Dette - Loyers impayés</t>
  </si>
  <si>
    <t>Dette à un tiers</t>
  </si>
  <si>
    <t>Prêt Personnel - BNP-PARIBAS</t>
  </si>
  <si>
    <t>Prêt Personnel - SOCIETE GENERALE</t>
  </si>
  <si>
    <t>Prêt Personnel - COFIDIS</t>
  </si>
  <si>
    <t>Prêt Personnel - Banque ACCORD</t>
  </si>
  <si>
    <t>Prêt Personnel - EGG</t>
  </si>
  <si>
    <t>Prêt Personnel</t>
  </si>
  <si>
    <t>Epargne &amp; Placements</t>
  </si>
  <si>
    <t>Crédits</t>
  </si>
  <si>
    <t>EPAR</t>
  </si>
  <si>
    <t>EPARBUT</t>
  </si>
  <si>
    <t>Autre Epargne &amp; Placement</t>
  </si>
  <si>
    <t>Stratégie "RETRAITE"</t>
  </si>
  <si>
    <t>TRESOR FAMILIAL</t>
  </si>
  <si>
    <t>Epargne pour "IMPREVUS"</t>
  </si>
  <si>
    <t>Capital "ETUDES &amp; VIE ACTIVE" - Enfant</t>
  </si>
  <si>
    <t>Capital "NAISSANCE" - Enfant</t>
  </si>
  <si>
    <t>Capital "ACHAT IMMOBILIER"</t>
  </si>
  <si>
    <t>Capital "ACHAT TERRAIN"</t>
  </si>
  <si>
    <t>Capital "ACHAT APPARTEMENT"</t>
  </si>
  <si>
    <t>Capital "ACHAT VILLA"</t>
  </si>
  <si>
    <t>TCR - INVESTISSEMENTS</t>
  </si>
  <si>
    <t>Trésorerie "TCR - INVESTISSEMENTS"</t>
  </si>
  <si>
    <t>Trésorerie " INVESTISSEMENTS "</t>
  </si>
  <si>
    <t>Capital "INVESTISSEMENTS"</t>
  </si>
  <si>
    <t>Epargne "ACHAT VOITURE"</t>
  </si>
  <si>
    <t>Trésorerie de "RESERVE"</t>
  </si>
  <si>
    <t>Trésorerie "FRAIS de SCOLARITE"</t>
  </si>
  <si>
    <t>Réserve de "SOUTIEN FAMILIAL"</t>
  </si>
  <si>
    <t>Trésorerie "Service pour DIEU &amp; Bonnes Œuvres"</t>
  </si>
  <si>
    <t>CREDIT</t>
  </si>
  <si>
    <t>LDD - Livret de Développement Durable</t>
  </si>
  <si>
    <t>Livret Internet</t>
  </si>
  <si>
    <t>Livret d'épargne</t>
  </si>
  <si>
    <t>CREDITS</t>
  </si>
  <si>
    <t>TOTAL des Crédits =</t>
  </si>
  <si>
    <t>Indiquer la date de l'échéance</t>
  </si>
  <si>
    <t>prélèvement le 1er du mois</t>
  </si>
  <si>
    <t>prélèvement le 02 du mois</t>
  </si>
  <si>
    <t>prélèvement le 03 du mois</t>
  </si>
  <si>
    <t>prélèvement le 04 du mois</t>
  </si>
  <si>
    <t>prélèvement le 05 du mois</t>
  </si>
  <si>
    <t>prélèvement le 06 du mois</t>
  </si>
  <si>
    <t>prélèvement le 07 du mois</t>
  </si>
  <si>
    <t>prélèvement le 08 du mois</t>
  </si>
  <si>
    <t>prélèvement le 09 du mois</t>
  </si>
  <si>
    <t>prélèvement le 10 du mois</t>
  </si>
  <si>
    <t>prélèvement le 11 du mois</t>
  </si>
  <si>
    <t>prélèvement le 12 du mois</t>
  </si>
  <si>
    <t>prélèvement le 13 du mois</t>
  </si>
  <si>
    <t>prélèvement le 14 du mois</t>
  </si>
  <si>
    <t>prélèvement le 15 du mois</t>
  </si>
  <si>
    <t>prélèvement le 16 du mois</t>
  </si>
  <si>
    <t>prélèvement le 17 du mois</t>
  </si>
  <si>
    <t>prélèvement le 18 du mois</t>
  </si>
  <si>
    <t>prélèvement le 19 du mois</t>
  </si>
  <si>
    <t>prélèvement le 20 du mois</t>
  </si>
  <si>
    <t>prélèvement le 21 du mois</t>
  </si>
  <si>
    <t>prélèvement le 22 du mois</t>
  </si>
  <si>
    <t>prélèvement le 23 du mois</t>
  </si>
  <si>
    <t>prélèvement le 24 du mois</t>
  </si>
  <si>
    <t>prélèvement le 25 du mois</t>
  </si>
  <si>
    <t>prélèvement le 26 du mois</t>
  </si>
  <si>
    <t>prélèvement le 27 du mois</t>
  </si>
  <si>
    <t>prélèvement le 28 du mois</t>
  </si>
  <si>
    <t>prélèvement le 29 du mois</t>
  </si>
  <si>
    <t>prélèvement le 30 du mois</t>
  </si>
  <si>
    <t>prélèvement le 31 du mois</t>
  </si>
  <si>
    <t>DATE</t>
  </si>
  <si>
    <t>Prélèvements</t>
  </si>
  <si>
    <t>Provisions</t>
  </si>
  <si>
    <t>Provision - Impôt sur le Revenu</t>
  </si>
  <si>
    <t>Provision - Taxe d'Habitation + Taxe Foncière</t>
  </si>
  <si>
    <t>Provision - Vacances / Sorties / Détente</t>
  </si>
  <si>
    <t>Provision - Charges de Co-propriété</t>
  </si>
  <si>
    <t>Provision - Habillement</t>
  </si>
  <si>
    <t>Provision - Habillement Enfants</t>
  </si>
  <si>
    <t>Provision - Permis de conduire</t>
  </si>
  <si>
    <t>Provision - Redevance TV (Taxe audiovisuelle)</t>
  </si>
  <si>
    <t>Provision - Assurance Auto</t>
  </si>
  <si>
    <t>Provision - Entretien Auto</t>
  </si>
  <si>
    <t>Provision - Assurance Auto / Réparations</t>
  </si>
  <si>
    <t>Provision - Cadeaux (Anniversaires, événements, etc.)</t>
  </si>
  <si>
    <t>Provision - Communications (téléphone, internet, etc.)</t>
  </si>
  <si>
    <t>Provision - Téléphone et Internet</t>
  </si>
  <si>
    <t>PROV</t>
  </si>
  <si>
    <t>Provision à saisir</t>
  </si>
  <si>
    <t>Indiquer le compte cible</t>
  </si>
  <si>
    <t>Compte à Terme</t>
  </si>
  <si>
    <t>Compte courant</t>
  </si>
  <si>
    <t>Compte Provisions</t>
  </si>
  <si>
    <t>CPROV</t>
  </si>
  <si>
    <t>TOTAL GENERAL des Provisions =</t>
  </si>
  <si>
    <t>Cumul mensuel des réserves =</t>
  </si>
  <si>
    <t>Autre dépense régulière</t>
  </si>
  <si>
    <t>Autre dépense variable</t>
  </si>
  <si>
    <t>Loyer</t>
  </si>
  <si>
    <t>Frais Médicaux</t>
  </si>
  <si>
    <t>Loyer/ Remboursement Prêt Immobilier</t>
  </si>
  <si>
    <t>Argent de poche</t>
  </si>
  <si>
    <t>Remboursement - Prêt Résidence Principale</t>
  </si>
  <si>
    <t>Liquidités</t>
  </si>
  <si>
    <t>Remboursement - Prêt Immobilier Locatif</t>
  </si>
  <si>
    <t>Soutien familial</t>
  </si>
  <si>
    <t>Aide aux tiers</t>
  </si>
  <si>
    <t>Cotisation Associative</t>
  </si>
  <si>
    <t>Cotisation de Prévoyance</t>
  </si>
  <si>
    <t>Aide humanitaire</t>
  </si>
  <si>
    <t>Courses Entretien / Alimentation</t>
  </si>
  <si>
    <t>Habillement</t>
  </si>
  <si>
    <t>Assurance Auto</t>
  </si>
  <si>
    <t>Assurance Habitation</t>
  </si>
  <si>
    <t>Carburants (Essence/Gasoil)</t>
  </si>
  <si>
    <t>Déjeuners en semaine</t>
  </si>
  <si>
    <t>Cotisation Carte Bleue (Visa/Mastercard)</t>
  </si>
  <si>
    <t>Téléphone portable</t>
  </si>
  <si>
    <t>Dépenses fixes</t>
  </si>
  <si>
    <t>Dépenses variables</t>
  </si>
  <si>
    <t>DFIX</t>
  </si>
  <si>
    <t>DVAR</t>
  </si>
  <si>
    <t>Dîme</t>
  </si>
  <si>
    <t>Total des charges fixes =</t>
  </si>
  <si>
    <t>Total des charges variables =</t>
  </si>
  <si>
    <t>TOTAL des CHARGES =</t>
  </si>
  <si>
    <t>BALANCE =</t>
  </si>
  <si>
    <t>TOTAL GENERAL des Entrées =</t>
  </si>
  <si>
    <t>TOTAL GENERAL des Sorties =</t>
  </si>
  <si>
    <t>REPARTITION DU BUDGET</t>
  </si>
  <si>
    <r>
      <t>T</t>
    </r>
    <r>
      <rPr>
        <sz val="9"/>
        <color theme="0"/>
        <rFont val="Arial"/>
        <family val="2"/>
      </rPr>
      <t>OTAL</t>
    </r>
  </si>
  <si>
    <t>BLOC NOTES</t>
  </si>
  <si>
    <t>RESERVES et PROVISIONS</t>
  </si>
  <si>
    <t>Menu 2</t>
  </si>
  <si>
    <t>Vos comptes d'épargne</t>
  </si>
  <si>
    <t>Exemples :</t>
  </si>
  <si>
    <t>Livret Jeune - Romuald</t>
  </si>
  <si>
    <t>PEA BNP Paribas - Esther</t>
  </si>
  <si>
    <t>Livret d'épargne - Romuald</t>
  </si>
  <si>
    <t>Livret A - Bébé Bambino</t>
  </si>
  <si>
    <t>- compte d'épargne à saisir -</t>
  </si>
  <si>
    <t>VCDE</t>
  </si>
  <si>
    <t>DIME</t>
  </si>
  <si>
    <t>Dîme (Revenus)</t>
  </si>
  <si>
    <t>oui</t>
  </si>
  <si>
    <t>non</t>
  </si>
  <si>
    <t>&lt;- Entrer ici les retraits du mois courant</t>
  </si>
  <si>
    <t>= Cumul mensuel épargné et placé</t>
  </si>
  <si>
    <t>= TOTAL GENERAL Epargne et placements</t>
  </si>
  <si>
    <t>= TOTAL des Crédits</t>
  </si>
  <si>
    <t>= TOTAL des REVENUS</t>
  </si>
  <si>
    <t>= Total des charges fixes</t>
  </si>
  <si>
    <t>= Total des charges variables</t>
  </si>
  <si>
    <t>= TOTAL des CHARGES</t>
  </si>
  <si>
    <t>= BALANCE</t>
  </si>
  <si>
    <t>= TOTAL GENERAL des Sorties</t>
  </si>
  <si>
    <t>= TOTAL GENERAL des Entrées</t>
  </si>
  <si>
    <t>= Cumul mensuel des réserves</t>
  </si>
  <si>
    <t>= TOTAL GENERAL des Provisions</t>
  </si>
  <si>
    <t>BILAN ANNUEL</t>
  </si>
  <si>
    <t xml:space="preserve"> TOTAL GENERAL Epargne et placements =</t>
  </si>
  <si>
    <t>Somme totale des retraits -&gt;</t>
  </si>
  <si>
    <t>BALANCE Annuelle =</t>
  </si>
  <si>
    <t>TOTAL ANNUEL des Entrées =</t>
  </si>
  <si>
    <t>TOTAL ANNUEL des Sorties =</t>
  </si>
  <si>
    <t>TOTAL ANNUEL des CHARGES =</t>
  </si>
  <si>
    <t>Cumul annuel des réserves épargnées =</t>
  </si>
  <si>
    <t>TOTAL ANNUEL des Crédits =</t>
  </si>
  <si>
    <t>Cumul annuel épargné et placé =</t>
  </si>
  <si>
    <t>TOTAL Annuel des REVENUS =</t>
  </si>
  <si>
    <t>Liste de l'épargne et des provisions</t>
  </si>
  <si>
    <t>Liste des comptes d'épargne</t>
  </si>
  <si>
    <t>http://www.budget-gold.com</t>
  </si>
  <si>
    <t xml:space="preserve">Découvrez vite le site web Budget-Gold.com ! Vous y trouverez un contenu multimédia </t>
  </si>
  <si>
    <t>utile et innovant qui vous aidera à gérer vos finances et à donner vie à vos projets !</t>
  </si>
  <si>
    <t>JANVIER 2019</t>
  </si>
  <si>
    <t>DECEMBRE 2018</t>
  </si>
  <si>
    <t>FEVRIER 2019</t>
  </si>
  <si>
    <t>MARS 2019</t>
  </si>
  <si>
    <t>AVRIL 2019</t>
  </si>
  <si>
    <t>MAI 2019</t>
  </si>
  <si>
    <t>JUIN 2019</t>
  </si>
  <si>
    <t>JUILLET 2019</t>
  </si>
  <si>
    <t>AOUT 2019</t>
  </si>
  <si>
    <t>SEPTEMBRE 2019</t>
  </si>
  <si>
    <t>OCTOBRE 2019</t>
  </si>
  <si>
    <t>NOVEMBRE 2019</t>
  </si>
  <si>
    <t>DECEMBRE 2019</t>
  </si>
  <si>
    <t>JANVIER 2020</t>
  </si>
  <si>
    <t>FEVRIER 2020</t>
  </si>
  <si>
    <t>MARS 2020</t>
  </si>
  <si>
    <t>AVRIL 2020</t>
  </si>
  <si>
    <t>www.budget-gold.com</t>
  </si>
  <si>
    <t>Budget 2019</t>
  </si>
  <si>
    <t>MAI 2020</t>
  </si>
  <si>
    <t>DEPENSES COURANTES</t>
  </si>
  <si>
    <t>EPARGNE &amp; PLACEMENTS</t>
  </si>
  <si>
    <t>Balances mensuelles -&gt;</t>
  </si>
  <si>
    <t>&lt;- Balances mensuelles</t>
  </si>
  <si>
    <t>Configurez vos comptes d'épargne (en cliquant ici)</t>
  </si>
  <si>
    <t>Pour une meilleure prise en main, découvrez des vidéos de tutorials et des propositions de bugets types sur le site www.budget-gold.com</t>
  </si>
  <si>
    <t>Listez tous vos comptes courants :</t>
  </si>
  <si>
    <t>Comptes d'épargne, assurances-vie</t>
  </si>
  <si>
    <t>Les comptes courants que vous possédez.</t>
  </si>
  <si>
    <t>Compte courant - Romuald (CIC)</t>
  </si>
  <si>
    <t>Compte courant - Romuald (BNP Paribas)</t>
  </si>
  <si>
    <t>Compte courant - Esther (Banque Postale)</t>
  </si>
  <si>
    <t>à remplir</t>
  </si>
  <si>
    <t>veuf/veuve</t>
  </si>
  <si>
    <t>autre (association, société, etc.)</t>
  </si>
  <si>
    <t>Mois de démarrage du budget</t>
  </si>
  <si>
    <t>L'expérience de la planification budgétaire au service de vos finances et de vos projets</t>
  </si>
  <si>
    <t>Cliquer pour accéder à votre Budget Gold</t>
  </si>
  <si>
    <t>Accès au MENU</t>
  </si>
  <si>
    <t>Budget Gold est un outil d'aide à la planification budgétaire. Son usage adéquat peut permettre l'amélioration de la gestion budgétaire de</t>
  </si>
  <si>
    <t>celui qui l'utilise. Toutefois, cela n'est pas une garantie absolue, car plusieurs paramètres externes peuvent permettre à le rendre inefficace.</t>
  </si>
  <si>
    <t>Limitations et risques :</t>
  </si>
  <si>
    <t>Par ailleurs, une vérification des formules a été faite, néanmoins, il est toujours possible qu'une erreur se soit glissée, faussant ainsi certains</t>
  </si>
  <si>
    <t>résultats de formules. Le fichier Budget Gold est disponible et utilisable gratuitement, et son concepteur ne peut être tenu pour responsable</t>
  </si>
  <si>
    <t>des éventuels problèmes financiers que pourrait rencontrer l'utilisateur, ni poursuivi en cas d'erreur dans les formules de calculs.</t>
  </si>
  <si>
    <t>Toute utilisation de Budget Gold par l'utilisateur entraine l'acceptation de ces limitations et risques.</t>
  </si>
  <si>
    <t>Configurez vos comptes courants (en cliquant ici)</t>
  </si>
  <si>
    <t>Mouvements</t>
  </si>
  <si>
    <t>Sorties</t>
  </si>
  <si>
    <t>Entrées</t>
  </si>
  <si>
    <t>Entrées totales</t>
  </si>
  <si>
    <t>Sorties totales</t>
  </si>
  <si>
    <t>Mouvement Global</t>
  </si>
  <si>
    <t>Solde unitaire</t>
  </si>
  <si>
    <t>Solde général</t>
  </si>
  <si>
    <t>Synthèse des mouvements d'épargne/provisions</t>
  </si>
  <si>
    <t>Synthèses des mouvements sur vos comptes d'épargne et de provisions</t>
  </si>
  <si>
    <t>Etape 1</t>
  </si>
  <si>
    <t>MENU DE CONFIGURATION GENERALE</t>
  </si>
  <si>
    <t>Etape 2</t>
  </si>
  <si>
    <t>Etape 3</t>
  </si>
  <si>
    <t>Etape 4</t>
  </si>
  <si>
    <t>Etape 5</t>
  </si>
  <si>
    <t>Etape 6</t>
  </si>
  <si>
    <t>Configurer vos comptes bancaires et vos solutions d'épargne en cliquant ici</t>
  </si>
  <si>
    <t>Retour au Menu</t>
  </si>
  <si>
    <t>Comptes d'investissements, tirelires, etc.</t>
  </si>
  <si>
    <t>Etape 7</t>
  </si>
  <si>
    <t>Accéder à votre tableau Budget Gold</t>
  </si>
  <si>
    <t>Décembre</t>
  </si>
  <si>
    <t>Janvier</t>
  </si>
  <si>
    <t>Février</t>
  </si>
  <si>
    <t>Juin</t>
  </si>
  <si>
    <t>Mars</t>
  </si>
  <si>
    <t>Avril</t>
  </si>
  <si>
    <t>Mai</t>
  </si>
  <si>
    <t>Juillet</t>
  </si>
  <si>
    <t>Août</t>
  </si>
  <si>
    <t>Septembre</t>
  </si>
  <si>
    <t>Octobre</t>
  </si>
  <si>
    <t>Novembre</t>
  </si>
  <si>
    <t>Retour au Budget</t>
  </si>
  <si>
    <t>Tirelire</t>
  </si>
  <si>
    <t>Carte de transport</t>
  </si>
  <si>
    <t>Mutuelle</t>
  </si>
  <si>
    <t>Abonnement Internet</t>
  </si>
  <si>
    <t>Abonnement Bouquet TV</t>
  </si>
  <si>
    <t>Téléphone</t>
  </si>
  <si>
    <t>Cotisation bancaire</t>
  </si>
  <si>
    <t>Frais de garde (enfants)</t>
  </si>
  <si>
    <t>Frais de garde</t>
  </si>
  <si>
    <t>Abonnement Fitness</t>
  </si>
  <si>
    <t>Sport</t>
  </si>
  <si>
    <t>Divertissement</t>
  </si>
  <si>
    <t>En Euros (€)</t>
  </si>
  <si>
    <t>Valeur acquise</t>
  </si>
  <si>
    <t>Années</t>
  </si>
  <si>
    <t>Apport initial</t>
  </si>
  <si>
    <t>Rentabilité brute moyenne (%)</t>
  </si>
  <si>
    <t>Epargne mensuelle</t>
  </si>
  <si>
    <t>Epargne cumulée</t>
  </si>
  <si>
    <t>Gain brut</t>
  </si>
  <si>
    <t>Simulateur d'épargne</t>
  </si>
  <si>
    <t>Enveloppe</t>
  </si>
  <si>
    <t>ENTREES</t>
  </si>
  <si>
    <t>Loyers bruts</t>
  </si>
  <si>
    <t>Provisions pour charges</t>
  </si>
  <si>
    <t>Dépots de garantie</t>
  </si>
  <si>
    <t>Apports personnels</t>
  </si>
  <si>
    <t>Total des Entrées</t>
  </si>
  <si>
    <t>Total des Entrées annuelles</t>
  </si>
  <si>
    <t>Différence</t>
  </si>
  <si>
    <t>SORTIES</t>
  </si>
  <si>
    <t>Frais de gérance</t>
  </si>
  <si>
    <t>Assurances</t>
  </si>
  <si>
    <t>Electricité</t>
  </si>
  <si>
    <t>Frais bancaires</t>
  </si>
  <si>
    <t>Taxe foncière</t>
  </si>
  <si>
    <t>Divers (travaux etc.)</t>
  </si>
  <si>
    <t>ADI</t>
  </si>
  <si>
    <t>Retraits ponctuels</t>
  </si>
  <si>
    <t>Total des sorties</t>
  </si>
  <si>
    <t>Total des sorties annuelles</t>
  </si>
  <si>
    <t xml:space="preserve">BALANCE MENSUELLE DE TRESORERIE -&gt; </t>
  </si>
  <si>
    <t xml:space="preserve">BALANCE ANNUELLE DE TRESORERIE -&gt; </t>
  </si>
  <si>
    <t xml:space="preserve">CUMUL GENERAL DE TRESORERIE -&gt; </t>
  </si>
  <si>
    <t>INFORMATIONS UTILES :</t>
  </si>
  <si>
    <t>ASSURANCES :</t>
  </si>
  <si>
    <t>NOTAIRE :</t>
  </si>
  <si>
    <t>TRAVAUX / ENTRETIEN :</t>
  </si>
  <si>
    <t>BANQUE DE CREDIT / DEPOT :</t>
  </si>
  <si>
    <t>Adresse</t>
  </si>
  <si>
    <t>N° de dossier</t>
  </si>
  <si>
    <t>GESTION LOCATIVE :</t>
  </si>
  <si>
    <t>LOCATAIRE(S) :</t>
  </si>
  <si>
    <t xml:space="preserve">Prénom </t>
  </si>
  <si>
    <t xml:space="preserve">Téléphone </t>
  </si>
  <si>
    <t xml:space="preserve">Email </t>
  </si>
  <si>
    <t xml:space="preserve">Autres informations utiles </t>
  </si>
  <si>
    <t>Code postal - VILLE</t>
  </si>
  <si>
    <t>Eau</t>
  </si>
  <si>
    <t>Trésorerie initiale</t>
  </si>
  <si>
    <t>ImmoView</t>
  </si>
  <si>
    <t>RESSOURCES</t>
  </si>
  <si>
    <t>CHARGES</t>
  </si>
  <si>
    <t>Financement</t>
  </si>
  <si>
    <t>Subventions</t>
  </si>
  <si>
    <t>Crédit principal</t>
  </si>
  <si>
    <t>Ccrédit secondaire</t>
  </si>
  <si>
    <t>Crédit secondaire</t>
  </si>
  <si>
    <t>Entreprise</t>
  </si>
  <si>
    <t>Banque</t>
  </si>
  <si>
    <t>Etude</t>
  </si>
  <si>
    <t>Accès au Budget</t>
  </si>
  <si>
    <t>&lt; ImmoView &gt;</t>
  </si>
  <si>
    <t xml:space="preserve">CUMUL DE TRESORERIE -&gt; </t>
  </si>
  <si>
    <t>Désignation du bien</t>
  </si>
  <si>
    <r>
      <t xml:space="preserve">Gestion immobilière </t>
    </r>
    <r>
      <rPr>
        <b/>
        <sz val="10"/>
        <color rgb="FFFFFF00"/>
        <rFont val="Arial"/>
        <family val="2"/>
      </rPr>
      <t>ImmoView 1</t>
    </r>
  </si>
  <si>
    <r>
      <t xml:space="preserve">Gestion immobilière </t>
    </r>
    <r>
      <rPr>
        <b/>
        <sz val="10"/>
        <color rgb="FFFFFF00"/>
        <rFont val="Arial"/>
        <family val="2"/>
      </rPr>
      <t>ImmoView 2</t>
    </r>
  </si>
  <si>
    <r>
      <t>Gestion immobilière</t>
    </r>
    <r>
      <rPr>
        <b/>
        <sz val="10"/>
        <color rgb="FFFFFF00"/>
        <rFont val="Arial"/>
        <family val="2"/>
      </rPr>
      <t xml:space="preserve"> ImmoView 3</t>
    </r>
  </si>
  <si>
    <r>
      <t xml:space="preserve">Bien n° </t>
    </r>
    <r>
      <rPr>
        <b/>
        <sz val="20"/>
        <color indexed="43"/>
        <rFont val="Berlin Sans FB Demi"/>
        <family val="2"/>
      </rPr>
      <t>3</t>
    </r>
  </si>
  <si>
    <r>
      <t xml:space="preserve">Bien n° </t>
    </r>
    <r>
      <rPr>
        <b/>
        <sz val="20"/>
        <color indexed="43"/>
        <rFont val="Berlin Sans FB Demi"/>
        <family val="2"/>
      </rPr>
      <t>2</t>
    </r>
  </si>
  <si>
    <r>
      <t xml:space="preserve">Bien n° </t>
    </r>
    <r>
      <rPr>
        <b/>
        <sz val="20"/>
        <color indexed="43"/>
        <rFont val="Berlin Sans FB Demi"/>
        <family val="2"/>
      </rPr>
      <t>1</t>
    </r>
  </si>
  <si>
    <t>Provision - Factures Energie</t>
  </si>
  <si>
    <t>Provision - Mazout/Fuel</t>
  </si>
  <si>
    <t>Provision - Carburant/Essence</t>
  </si>
  <si>
    <t>Préparation des mariés</t>
  </si>
  <si>
    <t>Bouquet de la mariée</t>
  </si>
  <si>
    <t>Cérémonies</t>
  </si>
  <si>
    <t>Alliances</t>
  </si>
  <si>
    <t>Animation de la sortie (riz, pétales, confettis..)</t>
  </si>
  <si>
    <t>Photographe</t>
  </si>
  <si>
    <t>Caméraman</t>
  </si>
  <si>
    <t>Réceptions</t>
  </si>
  <si>
    <t>Frais de papeterie (faire-parts, etc…)</t>
  </si>
  <si>
    <t>Location de la salle et du matériel</t>
  </si>
  <si>
    <t>Repas, Vin d'honneur</t>
  </si>
  <si>
    <t>Gâteau / pièce montée</t>
  </si>
  <si>
    <t>Cadeaux symboliques pour les parents</t>
  </si>
  <si>
    <t>Dragées</t>
  </si>
  <si>
    <t>Noces - Lune de miel</t>
  </si>
  <si>
    <t>Voyage de noces</t>
  </si>
  <si>
    <t>Argent de poche - voyage</t>
  </si>
  <si>
    <t>Robe de la mariée</t>
  </si>
  <si>
    <t>Tenue du marié</t>
  </si>
  <si>
    <t>Coiffure</t>
  </si>
  <si>
    <t>Accessoires de la mariée</t>
  </si>
  <si>
    <t>Accessoires du marié</t>
  </si>
  <si>
    <t>Préparation de la mariée</t>
  </si>
  <si>
    <t>Maquillage</t>
  </si>
  <si>
    <t>Esthéticienne/Pédicure</t>
  </si>
  <si>
    <t>Tenue de soirée</t>
  </si>
  <si>
    <t>Décoration Eglise</t>
  </si>
  <si>
    <t>Offrande (église)</t>
  </si>
  <si>
    <t>Location de la voiture des mariés</t>
  </si>
  <si>
    <t>Location autres véhicules</t>
  </si>
  <si>
    <t>Décoration - Salle de réception</t>
  </si>
  <si>
    <t>Disk-jokey (DJ) Animation musicale</t>
  </si>
  <si>
    <t>Hôtel</t>
  </si>
  <si>
    <t>Frais de visa</t>
  </si>
  <si>
    <t>Divers</t>
  </si>
  <si>
    <t>Autre (1)</t>
  </si>
  <si>
    <t>Autre (2)</t>
  </si>
  <si>
    <t>Autre (3)</t>
  </si>
  <si>
    <t>Divers (1)</t>
  </si>
  <si>
    <t>Divers (2)</t>
  </si>
  <si>
    <t>Divers (3)</t>
  </si>
  <si>
    <t>Devis 1</t>
  </si>
  <si>
    <t>Devis 2</t>
  </si>
  <si>
    <t>Devis 3</t>
  </si>
  <si>
    <t>Préparation du marié</t>
  </si>
  <si>
    <t>Priorités</t>
  </si>
  <si>
    <t>1 (indispensable)</t>
  </si>
  <si>
    <t>2 (essentiel)</t>
  </si>
  <si>
    <t>3 (souhaitable)</t>
  </si>
  <si>
    <t>Remarques/commentaires</t>
  </si>
  <si>
    <t>sous-total =</t>
  </si>
  <si>
    <t>Devis</t>
  </si>
  <si>
    <t>Priorités combinées</t>
  </si>
  <si>
    <t>TOTAL =</t>
  </si>
  <si>
    <r>
      <rPr>
        <sz val="16"/>
        <color theme="0"/>
        <rFont val="Arial"/>
        <family val="2"/>
      </rPr>
      <t>&lt;</t>
    </r>
    <r>
      <rPr>
        <sz val="24"/>
        <color theme="0"/>
        <rFont val="Arial"/>
        <family val="2"/>
      </rPr>
      <t xml:space="preserve"> </t>
    </r>
    <r>
      <rPr>
        <b/>
        <sz val="24"/>
        <color theme="0"/>
        <rFont val="Arial"/>
        <family val="2"/>
      </rPr>
      <t>Mariage Gold</t>
    </r>
    <r>
      <rPr>
        <sz val="16"/>
        <color theme="0"/>
        <rFont val="Arial"/>
        <family val="2"/>
      </rPr>
      <t xml:space="preserve"> &gt;</t>
    </r>
  </si>
  <si>
    <r>
      <t xml:space="preserve">Budget d'un mariage </t>
    </r>
    <r>
      <rPr>
        <b/>
        <sz val="10"/>
        <color rgb="FFFFFF99"/>
        <rFont val="Arial"/>
        <family val="2"/>
      </rPr>
      <t>Mariage-Gold</t>
    </r>
  </si>
  <si>
    <t>Listez toutes vos formules d'épargne :</t>
  </si>
  <si>
    <t>Caisse</t>
  </si>
  <si>
    <t>&lt;- Les champs modifiables sont en JAUNE</t>
  </si>
  <si>
    <t>Synthèse des mouvements sur vos comptes d'épargne et de provisions</t>
  </si>
  <si>
    <t>Mouvements d'épargne et de provisions</t>
  </si>
  <si>
    <t>ImmoView (Entrées)</t>
  </si>
  <si>
    <t>Loyers</t>
  </si>
  <si>
    <t>ImmoView (Sorties)</t>
  </si>
  <si>
    <t>Remboursement d'impôts</t>
  </si>
  <si>
    <t>Electricité/Gaz</t>
  </si>
  <si>
    <t>Gaz</t>
  </si>
  <si>
    <t>Entretien / Nettoyage</t>
  </si>
  <si>
    <t>Crédit immobilier principal</t>
  </si>
  <si>
    <t>Pour gérer le budget de votre cérémonie de mariage</t>
  </si>
  <si>
    <t>Prénom du fiancé</t>
  </si>
  <si>
    <t>Prénom de la fiancée</t>
  </si>
  <si>
    <t>Date du mariage</t>
  </si>
  <si>
    <t>Mois/année de la cérémonie</t>
  </si>
  <si>
    <t>Retour au MENU</t>
  </si>
  <si>
    <t>Date prévisionnelle du mariage</t>
  </si>
  <si>
    <t>jj/mm/aaaa</t>
  </si>
  <si>
    <t>Accéder à Mariage Gold</t>
  </si>
  <si>
    <t>Configurer          Mariage Gold</t>
  </si>
  <si>
    <t>Date</t>
  </si>
  <si>
    <t>Montant de l'apport</t>
  </si>
  <si>
    <t>jj-mm-aaaa</t>
  </si>
  <si>
    <t>Type</t>
  </si>
  <si>
    <t>Type financement</t>
  </si>
  <si>
    <t>Fiancés</t>
  </si>
  <si>
    <t>Famille</t>
  </si>
  <si>
    <t>Amis / collègues</t>
  </si>
  <si>
    <t>Etat</t>
  </si>
  <si>
    <t>Effectué</t>
  </si>
  <si>
    <t>Non effectué</t>
  </si>
  <si>
    <t>PLAN DE FINANCEMENT                                                                                             prévisionnel</t>
  </si>
  <si>
    <t>Remplir les lignes les unes après les autres sans sauter de ligne</t>
  </si>
  <si>
    <r>
      <t xml:space="preserve">Provenance         </t>
    </r>
    <r>
      <rPr>
        <sz val="9"/>
        <color theme="0"/>
        <rFont val="Arial"/>
        <family val="2"/>
      </rPr>
      <t>(Qui apporte ?)</t>
    </r>
  </si>
  <si>
    <t>Plan de financement</t>
  </si>
  <si>
    <t>Plan de décaissement</t>
  </si>
  <si>
    <t>Montant du paiement</t>
  </si>
  <si>
    <t>Prestataires</t>
  </si>
  <si>
    <t>Prestations</t>
  </si>
  <si>
    <t>Ex: Acompte salle de réception</t>
  </si>
  <si>
    <t>PLAN DES DECAISSEMENTS</t>
  </si>
  <si>
    <t>Paiements réalisés</t>
  </si>
  <si>
    <t>Budget restant à couvrir pour effectuer tous les paiements</t>
  </si>
  <si>
    <t>Total des paiements déjà réalisés</t>
  </si>
  <si>
    <t>Total de tous les paiements prévisionnels</t>
  </si>
  <si>
    <t>EVENT-LOCATION</t>
  </si>
  <si>
    <t>Retour</t>
  </si>
  <si>
    <t>par Christian Saboukoulou</t>
  </si>
  <si>
    <r>
      <rPr>
        <b/>
        <sz val="16"/>
        <color theme="0"/>
        <rFont val="Arial"/>
        <family val="2"/>
      </rPr>
      <t>&lt;</t>
    </r>
    <r>
      <rPr>
        <b/>
        <sz val="22"/>
        <color theme="0"/>
        <rFont val="Arial"/>
        <family val="2"/>
      </rPr>
      <t xml:space="preserve"> Mariage Gold </t>
    </r>
    <r>
      <rPr>
        <b/>
        <sz val="16"/>
        <color theme="0"/>
        <rFont val="Arial"/>
        <family val="2"/>
      </rPr>
      <t>&gt;</t>
    </r>
  </si>
  <si>
    <t>Voir</t>
  </si>
  <si>
    <r>
      <t xml:space="preserve">&lt;--- </t>
    </r>
    <r>
      <rPr>
        <b/>
        <u/>
        <sz val="10"/>
        <color rgb="FFFFFF99"/>
        <rFont val="Arial"/>
        <family val="2"/>
      </rPr>
      <t>Budget à financer</t>
    </r>
    <r>
      <rPr>
        <b/>
        <sz val="10"/>
        <color rgb="FFFFFF99"/>
        <rFont val="Arial"/>
        <family val="2"/>
      </rPr>
      <t xml:space="preserve"> </t>
    </r>
    <r>
      <rPr>
        <b/>
        <sz val="10"/>
        <color theme="0"/>
        <rFont val="Arial"/>
        <family val="2"/>
      </rPr>
      <t xml:space="preserve">(avec les prix courants et </t>
    </r>
    <r>
      <rPr>
        <b/>
        <u/>
        <sz val="10"/>
        <color rgb="FFFFC000"/>
        <rFont val="Arial"/>
        <family val="2"/>
      </rPr>
      <t>les priorités</t>
    </r>
    <r>
      <rPr>
        <b/>
        <u/>
        <sz val="10"/>
        <color theme="0"/>
        <rFont val="Arial"/>
        <family val="2"/>
      </rPr>
      <t>)</t>
    </r>
  </si>
  <si>
    <r>
      <t xml:space="preserve">&lt;--- </t>
    </r>
    <r>
      <rPr>
        <b/>
        <u/>
        <sz val="10"/>
        <color theme="8" tint="0.79998168889431442"/>
        <rFont val="Arial"/>
        <family val="2"/>
      </rPr>
      <t>Budget Réel à financer</t>
    </r>
    <r>
      <rPr>
        <b/>
        <sz val="10"/>
        <color theme="0"/>
        <rFont val="Arial"/>
        <family val="2"/>
      </rPr>
      <t xml:space="preserve"> (avec les devis retenus et </t>
    </r>
    <r>
      <rPr>
        <b/>
        <u/>
        <sz val="10"/>
        <color rgb="FFFFC000"/>
        <rFont val="Arial"/>
        <family val="2"/>
      </rPr>
      <t>les priorités</t>
    </r>
    <r>
      <rPr>
        <b/>
        <u/>
        <sz val="10"/>
        <color theme="0"/>
        <rFont val="Arial"/>
        <family val="2"/>
      </rPr>
      <t>)</t>
    </r>
  </si>
  <si>
    <r>
      <rPr>
        <b/>
        <sz val="11"/>
        <color theme="9" tint="0.59999389629810485"/>
        <rFont val="Arial"/>
        <family val="2"/>
      </rPr>
      <t>Budget Total</t>
    </r>
    <r>
      <rPr>
        <b/>
        <sz val="10"/>
        <color theme="9" tint="0.59999389629810485"/>
        <rFont val="Arial"/>
        <family val="2"/>
      </rPr>
      <t xml:space="preserve"> </t>
    </r>
    <r>
      <rPr>
        <sz val="10"/>
        <color theme="9" tint="0.59999389629810485"/>
        <rFont val="Arial"/>
        <family val="2"/>
      </rPr>
      <t>(prévisionnelles)</t>
    </r>
  </si>
  <si>
    <r>
      <rPr>
        <b/>
        <sz val="10"/>
        <color theme="6" tint="0.39997558519241921"/>
        <rFont val="Arial"/>
        <family val="2"/>
      </rPr>
      <t>Budget Total</t>
    </r>
    <r>
      <rPr>
        <sz val="10"/>
        <color theme="6" tint="0.39997558519241921"/>
        <rFont val="Arial"/>
        <family val="2"/>
      </rPr>
      <t xml:space="preserve">     (réelles)</t>
    </r>
  </si>
  <si>
    <r>
      <t xml:space="preserve">Budget Réel disponible </t>
    </r>
    <r>
      <rPr>
        <b/>
        <sz val="9"/>
        <color theme="6" tint="0.39997558519241921"/>
        <rFont val="Arial"/>
        <family val="2"/>
      </rPr>
      <t>(à ce jour)</t>
    </r>
  </si>
  <si>
    <t>Budget Total prévisionnel</t>
  </si>
  <si>
    <r>
      <rPr>
        <b/>
        <sz val="11"/>
        <color rgb="FFFFFFCC"/>
        <rFont val="Arial"/>
        <family val="2"/>
      </rPr>
      <t xml:space="preserve">Frais à financer   </t>
    </r>
    <r>
      <rPr>
        <b/>
        <sz val="12"/>
        <color rgb="FFFFFFCC"/>
        <rFont val="Arial"/>
        <family val="2"/>
      </rPr>
      <t xml:space="preserve">     </t>
    </r>
    <r>
      <rPr>
        <sz val="9"/>
        <color rgb="FFFFFFCC"/>
        <rFont val="Arial"/>
        <family val="2"/>
      </rPr>
      <t>(Prix courants)</t>
    </r>
  </si>
  <si>
    <t>Frais à financer</t>
  </si>
  <si>
    <r>
      <rPr>
        <b/>
        <sz val="11"/>
        <color theme="8" tint="0.79998168889431442"/>
        <rFont val="Arial"/>
        <family val="2"/>
      </rPr>
      <t xml:space="preserve">Frais Réels à financer  </t>
    </r>
    <r>
      <rPr>
        <b/>
        <sz val="12"/>
        <color theme="8" tint="0.79998168889431442"/>
        <rFont val="Arial"/>
        <family val="2"/>
      </rPr>
      <t xml:space="preserve">         </t>
    </r>
    <r>
      <rPr>
        <sz val="12"/>
        <color theme="8" tint="0.79998168889431442"/>
        <rFont val="Arial"/>
        <family val="2"/>
      </rPr>
      <t xml:space="preserve">  </t>
    </r>
    <r>
      <rPr>
        <sz val="10"/>
        <color theme="8" tint="0.79998168889431442"/>
        <rFont val="Arial"/>
        <family val="2"/>
      </rPr>
      <t>(avec les devis retenus)</t>
    </r>
  </si>
  <si>
    <t>Frais réels à financer</t>
  </si>
  <si>
    <r>
      <t xml:space="preserve">Version 2021 </t>
    </r>
    <r>
      <rPr>
        <sz val="8"/>
        <color theme="0"/>
        <rFont val="Arial"/>
        <family val="2"/>
      </rPr>
      <t>Révision 2</t>
    </r>
  </si>
  <si>
    <t>© Copyright 2003-2021, Christian SABOUKOULOU, Tous droits réservés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</si>
</sst>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.00\ &quot;€&quot;"/>
    <numFmt numFmtId="165" formatCode="#,##0\ &quot;€&quot;"/>
    <numFmt numFmtId="166" formatCode="dd/mm/yyyy;@"/>
  </numFmts>
  <fonts count="15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color rgb="FF0070C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 Unicode MS"/>
      <family val="2"/>
    </font>
    <font>
      <sz val="9"/>
      <name val="Arial Unicode MS"/>
      <family val="2"/>
    </font>
    <font>
      <sz val="14"/>
      <color theme="0"/>
      <name val="Arial"/>
      <family val="2"/>
    </font>
    <font>
      <sz val="8"/>
      <color rgb="FFFF0000"/>
      <name val="Arial"/>
      <family val="2"/>
    </font>
    <font>
      <sz val="10"/>
      <color theme="0"/>
      <name val="Arial Unicode MS"/>
      <family val="2"/>
    </font>
    <font>
      <b/>
      <sz val="10"/>
      <name val="Arial Unicode MS"/>
      <family val="2"/>
    </font>
    <font>
      <sz val="10"/>
      <color theme="9" tint="0.59999389629810485"/>
      <name val="Arial"/>
      <family val="2"/>
    </font>
    <font>
      <sz val="10"/>
      <name val="Arial Unicode MS"/>
      <family val="2"/>
    </font>
    <font>
      <sz val="7"/>
      <color rgb="FF0070C0"/>
      <name val="Arial Unicode MS"/>
      <family val="2"/>
    </font>
    <font>
      <sz val="7"/>
      <color rgb="FFC00000"/>
      <name val="Arial Unicode MS"/>
      <family val="2"/>
    </font>
    <font>
      <sz val="8"/>
      <color rgb="FFC00000"/>
      <name val="Arial Unicode MS"/>
      <family val="2"/>
    </font>
    <font>
      <sz val="8"/>
      <color theme="3"/>
      <name val="Arial"/>
      <family val="2"/>
    </font>
    <font>
      <b/>
      <sz val="9"/>
      <color indexed="62"/>
      <name val="Arial Unicode MS"/>
      <family val="2"/>
    </font>
    <font>
      <sz val="10"/>
      <color theme="3"/>
      <name val="Arial Unicode MS"/>
      <family val="2"/>
    </font>
    <font>
      <sz val="10"/>
      <color theme="5" tint="-0.249977111117893"/>
      <name val="Arial Unicode MS"/>
      <family val="2"/>
    </font>
    <font>
      <b/>
      <u/>
      <sz val="10"/>
      <color theme="0"/>
      <name val="Arial"/>
      <family val="2"/>
    </font>
    <font>
      <b/>
      <sz val="10"/>
      <color theme="3"/>
      <name val="Arial Unicode MS"/>
      <family val="2"/>
    </font>
    <font>
      <u/>
      <sz val="10"/>
      <color theme="0"/>
      <name val="Arial"/>
      <family val="2"/>
    </font>
    <font>
      <sz val="10"/>
      <color rgb="FFC00000"/>
      <name val="Arial"/>
      <family val="2"/>
    </font>
    <font>
      <sz val="16"/>
      <color theme="3" tint="0.79998168889431442"/>
      <name val="Arial"/>
      <family val="2"/>
    </font>
    <font>
      <b/>
      <sz val="12"/>
      <color theme="0"/>
      <name val="Arial"/>
      <family val="2"/>
    </font>
    <font>
      <sz val="10"/>
      <color theme="4" tint="-0.249977111117893"/>
      <name val="Arial Unicode MS"/>
      <family val="2"/>
    </font>
    <font>
      <sz val="9"/>
      <color theme="9" tint="-0.499984740745262"/>
      <name val="Arial Unicode MS"/>
      <family val="2"/>
    </font>
    <font>
      <sz val="10"/>
      <color theme="5" tint="0.79998168889431442"/>
      <name val="Arial"/>
      <family val="2"/>
    </font>
    <font>
      <b/>
      <u/>
      <sz val="12"/>
      <color rgb="FFFFFF00"/>
      <name val="Arial"/>
      <family val="2"/>
    </font>
    <font>
      <sz val="8"/>
      <color theme="5" tint="0.59999389629810485"/>
      <name val="Arial"/>
      <family val="2"/>
    </font>
    <font>
      <b/>
      <sz val="10"/>
      <color rgb="FF008000"/>
      <name val="Arial"/>
      <family val="2"/>
    </font>
    <font>
      <sz val="9"/>
      <color theme="0" tint="-0.249977111117893"/>
      <name val="Arial"/>
      <family val="2"/>
    </font>
    <font>
      <sz val="10"/>
      <color theme="5"/>
      <name val="Arial"/>
      <family val="2"/>
    </font>
    <font>
      <sz val="10"/>
      <color rgb="FF008000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b/>
      <sz val="16"/>
      <color theme="0"/>
      <name val="Arial"/>
      <family val="2"/>
    </font>
    <font>
      <b/>
      <sz val="10"/>
      <color theme="5"/>
      <name val="Arial"/>
      <family val="2"/>
    </font>
    <font>
      <b/>
      <sz val="26"/>
      <color theme="0"/>
      <name val="Arial"/>
      <family val="2"/>
    </font>
    <font>
      <b/>
      <sz val="10"/>
      <color theme="3"/>
      <name val="Arial"/>
      <family val="2"/>
    </font>
    <font>
      <b/>
      <sz val="10"/>
      <color rgb="FFFFFF99"/>
      <name val="Arial"/>
      <family val="2"/>
    </font>
    <font>
      <sz val="9"/>
      <color rgb="FFFFFF99"/>
      <name val="Arial"/>
      <family val="2"/>
    </font>
    <font>
      <sz val="16"/>
      <color theme="0"/>
      <name val="Arial"/>
      <family val="2"/>
    </font>
    <font>
      <b/>
      <sz val="26"/>
      <color theme="8" tint="0.79998168889431442"/>
      <name val="Arial"/>
      <family val="2"/>
    </font>
    <font>
      <b/>
      <sz val="72"/>
      <color theme="8" tint="0.79998168889431442"/>
      <name val="Arial"/>
      <family val="2"/>
    </font>
    <font>
      <b/>
      <sz val="14"/>
      <color rgb="FFFFFF00"/>
      <name val="Bradley Hand ITC"/>
      <family val="4"/>
    </font>
    <font>
      <b/>
      <u/>
      <sz val="16"/>
      <name val="Arial"/>
      <family val="2"/>
    </font>
    <font>
      <sz val="9"/>
      <color theme="0" tint="-0.499984740745262"/>
      <name val="Arial"/>
      <family val="2"/>
    </font>
    <font>
      <u/>
      <sz val="10"/>
      <color indexed="12"/>
      <name val="Arial"/>
      <family val="2"/>
    </font>
    <font>
      <sz val="8"/>
      <color rgb="FF92D050"/>
      <name val="Arial"/>
      <family val="2"/>
    </font>
    <font>
      <b/>
      <sz val="10"/>
      <color rgb="FF0066FF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0"/>
      <name val="Arial"/>
      <family val="2"/>
    </font>
    <font>
      <u/>
      <sz val="9"/>
      <color theme="0"/>
      <name val="Arial"/>
      <family val="2"/>
    </font>
    <font>
      <b/>
      <sz val="24"/>
      <color theme="0"/>
      <name val="Arial"/>
      <family val="2"/>
    </font>
    <font>
      <b/>
      <sz val="20"/>
      <color indexed="43"/>
      <name val="Berlin Sans FB Demi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41"/>
      <name val="Arial"/>
      <family val="2"/>
    </font>
    <font>
      <sz val="8"/>
      <color indexed="9"/>
      <name val="Arial"/>
      <family val="2"/>
    </font>
    <font>
      <sz val="8"/>
      <name val="Arial Unicode MS"/>
      <family val="2"/>
    </font>
    <font>
      <b/>
      <sz val="9"/>
      <name val="Arial Unicode MS"/>
      <family val="2"/>
    </font>
    <font>
      <sz val="9"/>
      <color indexed="62"/>
      <name val="Arial Unicode MS"/>
      <family val="2"/>
    </font>
    <font>
      <sz val="10"/>
      <color indexed="41"/>
      <name val="Arial"/>
      <family val="2"/>
    </font>
    <font>
      <sz val="8"/>
      <color indexed="9"/>
      <name val="Arial Unicode MS"/>
      <family val="2"/>
    </font>
    <font>
      <b/>
      <sz val="11"/>
      <color indexed="9"/>
      <name val="Arial Unicode MS"/>
      <family val="2"/>
    </font>
    <font>
      <b/>
      <sz val="8"/>
      <color indexed="9"/>
      <name val="Arial Unicode MS"/>
      <family val="2"/>
    </font>
    <font>
      <b/>
      <sz val="10"/>
      <color indexed="9"/>
      <name val="Arial Unicode MS"/>
      <family val="2"/>
    </font>
    <font>
      <sz val="8"/>
      <color indexed="9"/>
      <name val="Arial"/>
      <family val="2"/>
    </font>
    <font>
      <b/>
      <sz val="11"/>
      <name val="Arial Unicode MS"/>
      <family val="2"/>
    </font>
    <font>
      <b/>
      <sz val="8"/>
      <name val="Arial Unicode MS"/>
      <family val="2"/>
    </font>
    <font>
      <b/>
      <sz val="9"/>
      <color indexed="41"/>
      <name val="Arial"/>
      <family val="2"/>
    </font>
    <font>
      <b/>
      <sz val="11"/>
      <color indexed="56"/>
      <name val="Arial Unicode MS"/>
      <family val="2"/>
    </font>
    <font>
      <b/>
      <u/>
      <sz val="10"/>
      <color indexed="41"/>
      <name val="Arial"/>
      <family val="2"/>
    </font>
    <font>
      <sz val="10"/>
      <color indexed="43"/>
      <name val="Arial"/>
      <family val="2"/>
    </font>
    <font>
      <sz val="8"/>
      <color indexed="43"/>
      <name val="Arial"/>
      <family val="2"/>
    </font>
    <font>
      <b/>
      <sz val="10"/>
      <color indexed="43"/>
      <name val="Arial"/>
      <family val="2"/>
    </font>
    <font>
      <sz val="10"/>
      <color indexed="9"/>
      <name val="Arial"/>
      <family val="2"/>
    </font>
    <font>
      <sz val="9"/>
      <color rgb="FFFFFF00"/>
      <name val="Arial"/>
      <family val="2"/>
    </font>
    <font>
      <b/>
      <sz val="24"/>
      <color indexed="43"/>
      <name val="Berlin Sans FB Demi"/>
      <family val="2"/>
    </font>
    <font>
      <b/>
      <sz val="10"/>
      <color rgb="FFFFFF00"/>
      <name val="Arial"/>
      <family val="2"/>
    </font>
    <font>
      <b/>
      <sz val="13"/>
      <color rgb="FFFFFF99"/>
      <name val="Arial"/>
      <family val="2"/>
    </font>
    <font>
      <b/>
      <sz val="16"/>
      <color indexed="43"/>
      <name val="Berlin Sans FB Dem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70C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0"/>
      <color theme="7" tint="-0.499984740745262"/>
      <name val="Arial"/>
      <family val="2"/>
    </font>
    <font>
      <b/>
      <sz val="11"/>
      <color rgb="FF006600"/>
      <name val="Arial"/>
      <family val="2"/>
    </font>
    <font>
      <b/>
      <sz val="11"/>
      <color theme="3"/>
      <name val="Arial"/>
      <family val="2"/>
    </font>
    <font>
      <sz val="24"/>
      <color theme="0"/>
      <name val="Arial"/>
      <family val="2"/>
    </font>
    <font>
      <sz val="16"/>
      <color theme="0"/>
      <name val="Blackadder ITC"/>
      <family val="5"/>
    </font>
    <font>
      <sz val="11"/>
      <color theme="0"/>
      <name val="Arial"/>
      <family val="2"/>
    </font>
    <font>
      <sz val="18"/>
      <color rgb="FFFFFF99"/>
      <name val="Arial"/>
      <family val="2"/>
    </font>
    <font>
      <b/>
      <sz val="22"/>
      <color theme="0"/>
      <name val="Arial"/>
      <family val="2"/>
    </font>
    <font>
      <b/>
      <sz val="21"/>
      <color theme="0"/>
      <name val="Arial"/>
      <family val="2"/>
    </font>
    <font>
      <b/>
      <sz val="12"/>
      <color rgb="FF7030A0"/>
      <name val="Arial"/>
      <family val="2"/>
    </font>
    <font>
      <u/>
      <sz val="16"/>
      <color rgb="FFFFFF99"/>
      <name val="Arial"/>
      <family val="2"/>
    </font>
    <font>
      <b/>
      <u/>
      <sz val="10"/>
      <color rgb="FFFFC000"/>
      <name val="Arial"/>
      <family val="2"/>
    </font>
    <font>
      <b/>
      <u/>
      <sz val="10"/>
      <color rgb="FFFFFF99"/>
      <name val="Arial"/>
      <family val="2"/>
    </font>
    <font>
      <b/>
      <u/>
      <sz val="10"/>
      <color theme="8" tint="0.79998168889431442"/>
      <name val="Arial"/>
      <family val="2"/>
    </font>
    <font>
      <b/>
      <sz val="14"/>
      <color rgb="FFFFC000"/>
      <name val="Arial"/>
      <family val="2"/>
    </font>
    <font>
      <b/>
      <sz val="11"/>
      <color rgb="FFFFC000"/>
      <name val="Arial"/>
      <family val="2"/>
    </font>
    <font>
      <sz val="12"/>
      <color rgb="FFFFC000"/>
      <name val="Arial"/>
      <family val="2"/>
    </font>
    <font>
      <b/>
      <sz val="12"/>
      <color rgb="FFFFC000"/>
      <name val="Arial"/>
      <family val="2"/>
    </font>
    <font>
      <b/>
      <sz val="12"/>
      <color theme="6" tint="0.39997558519241921"/>
      <name val="Arial"/>
      <family val="2"/>
    </font>
    <font>
      <sz val="11"/>
      <color theme="6" tint="0.39997558519241921"/>
      <name val="Arial"/>
      <family val="2"/>
    </font>
    <font>
      <b/>
      <sz val="11"/>
      <color theme="6" tint="0.39997558519241921"/>
      <name val="Arial"/>
      <family val="2"/>
    </font>
    <font>
      <b/>
      <sz val="10"/>
      <color theme="9" tint="0.59999389629810485"/>
      <name val="Arial"/>
      <family val="2"/>
    </font>
    <font>
      <sz val="11"/>
      <color theme="9" tint="0.59999389629810485"/>
      <name val="Arial"/>
      <family val="2"/>
    </font>
    <font>
      <b/>
      <sz val="11"/>
      <color theme="9" tint="0.59999389629810485"/>
      <name val="Arial"/>
      <family val="2"/>
    </font>
    <font>
      <sz val="9"/>
      <color theme="9" tint="0.59999389629810485"/>
      <name val="Arial"/>
      <family val="2"/>
    </font>
    <font>
      <b/>
      <sz val="10"/>
      <color rgb="FFFF0000"/>
      <name val="Arial"/>
      <family val="2"/>
    </font>
    <font>
      <b/>
      <u/>
      <sz val="16"/>
      <color theme="0"/>
      <name val="Arial"/>
      <family val="2"/>
    </font>
    <font>
      <b/>
      <sz val="9"/>
      <color theme="6" tint="0.39997558519241921"/>
      <name val="Arial"/>
      <family val="2"/>
    </font>
    <font>
      <sz val="9"/>
      <color theme="6" tint="0.39997558519241921"/>
      <name val="Arial"/>
      <family val="2"/>
    </font>
    <font>
      <u/>
      <sz val="9"/>
      <color rgb="FF0070C0"/>
      <name val="Arial"/>
      <family val="2"/>
    </font>
    <font>
      <sz val="10"/>
      <color theme="6" tint="0.39997558519241921"/>
      <name val="Arial"/>
      <family val="2"/>
    </font>
    <font>
      <b/>
      <sz val="10"/>
      <color theme="6" tint="0.39997558519241921"/>
      <name val="Arial"/>
      <family val="2"/>
    </font>
    <font>
      <b/>
      <sz val="11"/>
      <color theme="8" tint="0.79998168889431442"/>
      <name val="Arial"/>
      <family val="2"/>
    </font>
    <font>
      <b/>
      <sz val="12"/>
      <color theme="8" tint="0.79998168889431442"/>
      <name val="Arial"/>
      <family val="2"/>
    </font>
    <font>
      <sz val="12"/>
      <color theme="8" tint="0.79998168889431442"/>
      <name val="Arial"/>
      <family val="2"/>
    </font>
    <font>
      <sz val="10"/>
      <color theme="8" tint="0.79998168889431442"/>
      <name val="Arial"/>
      <family val="2"/>
    </font>
    <font>
      <b/>
      <sz val="12"/>
      <color rgb="FFFFFFCC"/>
      <name val="Arial"/>
      <family val="2"/>
    </font>
    <font>
      <b/>
      <sz val="11"/>
      <color rgb="FFFFFFCC"/>
      <name val="Arial"/>
      <family val="2"/>
    </font>
    <font>
      <sz val="9"/>
      <color rgb="FFFFFFC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68" fillId="0" borderId="0" applyNumberFormat="0" applyFill="0" applyBorder="0" applyAlignment="0" applyProtection="0">
      <alignment vertical="top"/>
      <protection locked="0"/>
    </xf>
  </cellStyleXfs>
  <cellXfs count="716">
    <xf numFmtId="0" fontId="0" fillId="0" borderId="0" xfId="0"/>
    <xf numFmtId="0" fontId="0" fillId="14" borderId="0" xfId="0" applyFill="1" applyProtection="1">
      <protection hidden="1"/>
    </xf>
    <xf numFmtId="0" fontId="5" fillId="5" borderId="7" xfId="0" applyFont="1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42" fillId="5" borderId="0" xfId="0" quotePrefix="1" applyFont="1" applyFill="1" applyBorder="1" applyAlignment="1" applyProtection="1">
      <alignment horizontal="right"/>
      <protection hidden="1"/>
    </xf>
    <xf numFmtId="0" fontId="42" fillId="5" borderId="0" xfId="0" applyFont="1" applyFill="1" applyBorder="1" applyProtection="1">
      <protection hidden="1"/>
    </xf>
    <xf numFmtId="0" fontId="12" fillId="5" borderId="0" xfId="0" applyFont="1" applyFill="1" applyBorder="1" applyProtection="1">
      <protection hidden="1"/>
    </xf>
    <xf numFmtId="0" fontId="8" fillId="5" borderId="0" xfId="0" applyFont="1" applyFill="1" applyBorder="1" applyProtection="1">
      <protection hidden="1"/>
    </xf>
    <xf numFmtId="0" fontId="10" fillId="5" borderId="0" xfId="0" applyFont="1" applyFill="1" applyBorder="1" applyProtection="1">
      <protection hidden="1"/>
    </xf>
    <xf numFmtId="0" fontId="7" fillId="5" borderId="0" xfId="1" applyFill="1" applyBorder="1" applyAlignment="1" applyProtection="1">
      <protection hidden="1"/>
    </xf>
    <xf numFmtId="0" fontId="11" fillId="5" borderId="0" xfId="0" applyFont="1" applyFill="1" applyBorder="1" applyProtection="1">
      <protection hidden="1"/>
    </xf>
    <xf numFmtId="0" fontId="9" fillId="5" borderId="0" xfId="0" applyNumberFormat="1" applyFont="1" applyFill="1" applyBorder="1" applyProtection="1">
      <protection hidden="1"/>
    </xf>
    <xf numFmtId="0" fontId="9" fillId="5" borderId="0" xfId="0" applyFont="1" applyFill="1" applyBorder="1" applyProtection="1">
      <protection hidden="1"/>
    </xf>
    <xf numFmtId="0" fontId="13" fillId="5" borderId="0" xfId="0" applyFont="1" applyFill="1" applyBorder="1" applyProtection="1">
      <protection hidden="1"/>
    </xf>
    <xf numFmtId="0" fontId="3" fillId="5" borderId="0" xfId="0" applyFont="1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0" fillId="5" borderId="14" xfId="0" applyFill="1" applyBorder="1" applyProtection="1">
      <protection hidden="1"/>
    </xf>
    <xf numFmtId="0" fontId="70" fillId="5" borderId="10" xfId="0" applyFont="1" applyFill="1" applyBorder="1" applyAlignment="1" applyProtection="1">
      <alignment horizontal="center"/>
      <protection hidden="1"/>
    </xf>
    <xf numFmtId="0" fontId="70" fillId="5" borderId="10" xfId="0" applyFont="1" applyFill="1" applyBorder="1" applyProtection="1">
      <protection hidden="1"/>
    </xf>
    <xf numFmtId="0" fontId="14" fillId="5" borderId="11" xfId="0" applyFont="1" applyFill="1" applyBorder="1" applyProtection="1">
      <protection hidden="1"/>
    </xf>
    <xf numFmtId="0" fontId="16" fillId="14" borderId="0" xfId="0" applyFont="1" applyFill="1" applyAlignment="1" applyProtection="1">
      <alignment horizontal="center"/>
      <protection hidden="1"/>
    </xf>
    <xf numFmtId="164" fontId="116" fillId="11" borderId="58" xfId="0" applyNumberFormat="1" applyFont="1" applyFill="1" applyBorder="1" applyAlignment="1" applyProtection="1">
      <alignment horizontal="center"/>
      <protection hidden="1"/>
    </xf>
    <xf numFmtId="164" fontId="116" fillId="7" borderId="58" xfId="0" applyNumberFormat="1" applyFont="1" applyFill="1" applyBorder="1" applyAlignment="1" applyProtection="1">
      <alignment horizontal="center"/>
      <protection hidden="1"/>
    </xf>
    <xf numFmtId="0" fontId="54" fillId="12" borderId="15" xfId="0" applyFont="1" applyFill="1" applyBorder="1" applyAlignment="1" applyProtection="1">
      <alignment horizontal="center"/>
      <protection locked="0" hidden="1"/>
    </xf>
    <xf numFmtId="0" fontId="0" fillId="5" borderId="0" xfId="0" applyFill="1" applyBorder="1" applyProtection="1">
      <protection locked="0" hidden="1"/>
    </xf>
    <xf numFmtId="0" fontId="14" fillId="5" borderId="0" xfId="0" applyFont="1" applyFill="1" applyBorder="1" applyProtection="1">
      <protection locked="0" hidden="1"/>
    </xf>
    <xf numFmtId="0" fontId="2" fillId="5" borderId="0" xfId="0" applyFont="1" applyFill="1" applyBorder="1" applyProtection="1">
      <protection locked="0" hidden="1"/>
    </xf>
    <xf numFmtId="0" fontId="55" fillId="12" borderId="15" xfId="0" applyFont="1" applyFill="1" applyBorder="1" applyAlignment="1" applyProtection="1">
      <alignment horizontal="center"/>
      <protection locked="0" hidden="1"/>
    </xf>
    <xf numFmtId="0" fontId="55" fillId="5" borderId="0" xfId="0" applyFont="1" applyFill="1" applyBorder="1" applyProtection="1">
      <protection locked="0" hidden="1"/>
    </xf>
    <xf numFmtId="0" fontId="55" fillId="5" borderId="0" xfId="0" applyFont="1" applyFill="1" applyBorder="1" applyAlignment="1" applyProtection="1">
      <alignment horizontal="center"/>
      <protection locked="0" hidden="1"/>
    </xf>
    <xf numFmtId="17" fontId="55" fillId="12" borderId="15" xfId="0" quotePrefix="1" applyNumberFormat="1" applyFont="1" applyFill="1" applyBorder="1" applyAlignment="1" applyProtection="1">
      <alignment horizontal="center"/>
      <protection locked="0" hidden="1"/>
    </xf>
    <xf numFmtId="0" fontId="8" fillId="5" borderId="0" xfId="0" applyFont="1" applyFill="1" applyBorder="1" applyProtection="1">
      <protection locked="0" hidden="1"/>
    </xf>
    <xf numFmtId="0" fontId="10" fillId="5" borderId="0" xfId="0" applyFont="1" applyFill="1" applyBorder="1" applyProtection="1">
      <protection locked="0" hidden="1"/>
    </xf>
    <xf numFmtId="0" fontId="0" fillId="14" borderId="0" xfId="0" applyFill="1" applyAlignment="1" applyProtection="1">
      <protection hidden="1"/>
    </xf>
    <xf numFmtId="0" fontId="23" fillId="19" borderId="15" xfId="0" applyFont="1" applyFill="1" applyBorder="1" applyAlignment="1" applyProtection="1">
      <alignment horizontal="center"/>
      <protection hidden="1"/>
    </xf>
    <xf numFmtId="0" fontId="5" fillId="14" borderId="0" xfId="0" applyFont="1" applyFill="1" applyBorder="1" applyAlignment="1" applyProtection="1">
      <alignment horizontal="center"/>
      <protection hidden="1"/>
    </xf>
    <xf numFmtId="0" fontId="23" fillId="14" borderId="0" xfId="0" applyFont="1" applyFill="1" applyProtection="1">
      <protection hidden="1"/>
    </xf>
    <xf numFmtId="0" fontId="71" fillId="14" borderId="0" xfId="0" applyFont="1" applyFill="1" applyBorder="1" applyAlignment="1" applyProtection="1">
      <alignment horizontal="center"/>
      <protection hidden="1"/>
    </xf>
    <xf numFmtId="0" fontId="72" fillId="14" borderId="0" xfId="0" applyFont="1" applyFill="1" applyBorder="1" applyAlignment="1" applyProtection="1">
      <alignment horizontal="center"/>
      <protection hidden="1"/>
    </xf>
    <xf numFmtId="0" fontId="71" fillId="14" borderId="0" xfId="0" applyFont="1" applyFill="1" applyAlignment="1" applyProtection="1">
      <alignment horizontal="center"/>
      <protection hidden="1"/>
    </xf>
    <xf numFmtId="0" fontId="72" fillId="14" borderId="0" xfId="0" applyFont="1" applyFill="1" applyProtection="1">
      <protection hidden="1"/>
    </xf>
    <xf numFmtId="0" fontId="0" fillId="14" borderId="0" xfId="0" applyFill="1" applyBorder="1" applyProtection="1">
      <protection hidden="1"/>
    </xf>
    <xf numFmtId="0" fontId="7" fillId="14" borderId="0" xfId="1" applyFill="1" applyAlignment="1" applyProtection="1">
      <alignment horizontal="center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75" fillId="22" borderId="46" xfId="0" applyFont="1" applyFill="1" applyBorder="1" applyAlignment="1" applyProtection="1">
      <alignment horizontal="center"/>
      <protection hidden="1"/>
    </xf>
    <xf numFmtId="0" fontId="75" fillId="22" borderId="16" xfId="0" applyFont="1" applyFill="1" applyBorder="1" applyAlignment="1" applyProtection="1">
      <alignment horizontal="center"/>
      <protection hidden="1"/>
    </xf>
    <xf numFmtId="0" fontId="75" fillId="22" borderId="47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 applyProtection="1">
      <alignment horizontal="center"/>
      <protection hidden="1"/>
    </xf>
    <xf numFmtId="165" fontId="8" fillId="0" borderId="48" xfId="0" applyNumberFormat="1" applyFont="1" applyFill="1" applyBorder="1" applyAlignment="1" applyProtection="1">
      <alignment horizontal="center"/>
      <protection hidden="1"/>
    </xf>
    <xf numFmtId="165" fontId="0" fillId="0" borderId="15" xfId="0" applyNumberFormat="1" applyFill="1" applyBorder="1" applyAlignment="1" applyProtection="1">
      <alignment horizontal="center"/>
      <protection hidden="1"/>
    </xf>
    <xf numFmtId="165" fontId="0" fillId="0" borderId="49" xfId="0" applyNumberFormat="1" applyFill="1" applyBorder="1" applyAlignment="1" applyProtection="1">
      <alignment horizontal="center"/>
      <protection hidden="1"/>
    </xf>
    <xf numFmtId="0" fontId="5" fillId="7" borderId="1" xfId="0" quotePrefix="1" applyFont="1" applyFill="1" applyBorder="1" applyAlignment="1" applyProtection="1">
      <alignment horizontal="center"/>
      <protection hidden="1"/>
    </xf>
    <xf numFmtId="165" fontId="8" fillId="7" borderId="48" xfId="0" applyNumberFormat="1" applyFon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hidden="1"/>
    </xf>
    <xf numFmtId="165" fontId="0" fillId="7" borderId="49" xfId="0" applyNumberFormat="1" applyFill="1" applyBorder="1" applyAlignment="1" applyProtection="1">
      <alignment horizontal="center"/>
      <protection hidden="1"/>
    </xf>
    <xf numFmtId="0" fontId="8" fillId="14" borderId="0" xfId="0" applyFont="1" applyFill="1" applyBorder="1" applyProtection="1">
      <protection hidden="1"/>
    </xf>
    <xf numFmtId="165" fontId="8" fillId="0" borderId="50" xfId="0" applyNumberFormat="1" applyFont="1" applyFill="1" applyBorder="1" applyAlignment="1" applyProtection="1">
      <alignment horizontal="center"/>
      <protection hidden="1"/>
    </xf>
    <xf numFmtId="165" fontId="0" fillId="0" borderId="29" xfId="0" applyNumberFormat="1" applyFill="1" applyBorder="1" applyAlignment="1" applyProtection="1">
      <alignment horizontal="center"/>
      <protection hidden="1"/>
    </xf>
    <xf numFmtId="165" fontId="0" fillId="0" borderId="51" xfId="0" applyNumberFormat="1" applyFill="1" applyBorder="1" applyAlignment="1" applyProtection="1">
      <alignment horizontal="center"/>
      <protection hidden="1"/>
    </xf>
    <xf numFmtId="0" fontId="5" fillId="14" borderId="0" xfId="0" applyFont="1" applyFill="1" applyAlignment="1" applyProtection="1">
      <alignment horizontal="center"/>
      <protection hidden="1"/>
    </xf>
    <xf numFmtId="165" fontId="71" fillId="11" borderId="16" xfId="0" applyNumberFormat="1" applyFont="1" applyFill="1" applyBorder="1" applyAlignment="1" applyProtection="1">
      <alignment horizontal="center"/>
      <protection locked="0" hidden="1"/>
    </xf>
    <xf numFmtId="165" fontId="72" fillId="14" borderId="0" xfId="0" applyNumberFormat="1" applyFont="1" applyFill="1" applyBorder="1" applyAlignment="1" applyProtection="1">
      <alignment horizontal="center"/>
      <protection locked="0" hidden="1"/>
    </xf>
    <xf numFmtId="0" fontId="71" fillId="11" borderId="16" xfId="0" applyNumberFormat="1" applyFont="1" applyFill="1" applyBorder="1" applyAlignment="1" applyProtection="1">
      <alignment horizontal="center"/>
      <protection locked="0" hidden="1"/>
    </xf>
    <xf numFmtId="0" fontId="0" fillId="9" borderId="0" xfId="0" applyFill="1" applyProtection="1">
      <protection hidden="1"/>
    </xf>
    <xf numFmtId="0" fontId="16" fillId="9" borderId="0" xfId="0" applyFont="1" applyFill="1" applyProtection="1">
      <protection hidden="1"/>
    </xf>
    <xf numFmtId="0" fontId="48" fillId="9" borderId="0" xfId="0" applyFont="1" applyFill="1" applyProtection="1">
      <protection hidden="1"/>
    </xf>
    <xf numFmtId="0" fontId="30" fillId="9" borderId="0" xfId="0" applyFont="1" applyFill="1" applyProtection="1">
      <protection hidden="1"/>
    </xf>
    <xf numFmtId="0" fontId="42" fillId="5" borderId="15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7" fillId="0" borderId="0" xfId="1" applyFill="1" applyAlignment="1" applyProtection="1">
      <protection hidden="1"/>
    </xf>
    <xf numFmtId="0" fontId="6" fillId="2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0" fillId="3" borderId="0" xfId="0" quotePrefix="1" applyFill="1" applyAlignment="1" applyProtection="1">
      <alignment horizontal="center"/>
      <protection hidden="1"/>
    </xf>
    <xf numFmtId="0" fontId="0" fillId="3" borderId="0" xfId="0" quotePrefix="1" applyFill="1" applyProtection="1">
      <protection hidden="1"/>
    </xf>
    <xf numFmtId="0" fontId="51" fillId="0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17" fontId="0" fillId="3" borderId="0" xfId="0" quotePrefix="1" applyNumberForma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17" fillId="0" borderId="0" xfId="0" applyFont="1" applyFill="1" applyProtection="1">
      <protection hidden="1"/>
    </xf>
    <xf numFmtId="0" fontId="17" fillId="6" borderId="0" xfId="0" applyFont="1" applyFill="1" applyProtection="1">
      <protection hidden="1"/>
    </xf>
    <xf numFmtId="0" fontId="0" fillId="8" borderId="0" xfId="0" applyFill="1" applyProtection="1">
      <protection hidden="1"/>
    </xf>
    <xf numFmtId="17" fontId="0" fillId="7" borderId="0" xfId="0" quotePrefix="1" applyNumberFormat="1" applyFill="1" applyProtection="1">
      <protection hidden="1"/>
    </xf>
    <xf numFmtId="0" fontId="67" fillId="0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14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7" borderId="0" xfId="0" quotePrefix="1" applyFill="1" applyProtection="1">
      <protection hidden="1"/>
    </xf>
    <xf numFmtId="0" fontId="14" fillId="10" borderId="0" xfId="0" applyFont="1" applyFill="1" applyProtection="1">
      <protection hidden="1"/>
    </xf>
    <xf numFmtId="0" fontId="14" fillId="8" borderId="0" xfId="0" quotePrefix="1" applyFont="1" applyFill="1" applyAlignment="1" applyProtection="1">
      <alignment horizontal="center"/>
      <protection hidden="1"/>
    </xf>
    <xf numFmtId="0" fontId="0" fillId="22" borderId="0" xfId="0" applyFill="1" applyProtection="1">
      <protection hidden="1"/>
    </xf>
    <xf numFmtId="0" fontId="3" fillId="22" borderId="0" xfId="0" applyFont="1" applyFill="1" applyProtection="1">
      <protection hidden="1"/>
    </xf>
    <xf numFmtId="0" fontId="41" fillId="15" borderId="0" xfId="1" applyFont="1" applyFill="1" applyAlignment="1" applyProtection="1">
      <alignment horizontal="center" vertical="center"/>
      <protection hidden="1"/>
    </xf>
    <xf numFmtId="0" fontId="105" fillId="22" borderId="0" xfId="0" applyFont="1" applyFill="1" applyProtection="1">
      <protection hidden="1"/>
    </xf>
    <xf numFmtId="0" fontId="102" fillId="22" borderId="0" xfId="0" applyFont="1" applyFill="1" applyAlignment="1" applyProtection="1">
      <alignment horizontal="center"/>
      <protection hidden="1"/>
    </xf>
    <xf numFmtId="0" fontId="76" fillId="19" borderId="0" xfId="1" applyFont="1" applyFill="1" applyAlignment="1" applyProtection="1">
      <alignment horizontal="center"/>
      <protection hidden="1"/>
    </xf>
    <xf numFmtId="0" fontId="76" fillId="26" borderId="0" xfId="1" applyFont="1" applyFill="1" applyAlignment="1" applyProtection="1">
      <alignment horizontal="center" vertical="center"/>
      <protection hidden="1"/>
    </xf>
    <xf numFmtId="0" fontId="79" fillId="22" borderId="0" xfId="0" applyFont="1" applyFill="1" applyProtection="1">
      <protection hidden="1"/>
    </xf>
    <xf numFmtId="0" fontId="80" fillId="22" borderId="0" xfId="0" applyFont="1" applyFill="1" applyProtection="1">
      <protection hidden="1"/>
    </xf>
    <xf numFmtId="0" fontId="0" fillId="19" borderId="7" xfId="0" applyFill="1" applyBorder="1" applyProtection="1">
      <protection hidden="1"/>
    </xf>
    <xf numFmtId="0" fontId="0" fillId="19" borderId="8" xfId="0" applyFill="1" applyBorder="1" applyProtection="1">
      <protection hidden="1"/>
    </xf>
    <xf numFmtId="0" fontId="0" fillId="19" borderId="9" xfId="0" applyFill="1" applyBorder="1" applyProtection="1">
      <protection hidden="1"/>
    </xf>
    <xf numFmtId="0" fontId="81" fillId="22" borderId="0" xfId="0" applyFont="1" applyFill="1" applyProtection="1">
      <protection hidden="1"/>
    </xf>
    <xf numFmtId="0" fontId="0" fillId="19" borderId="10" xfId="0" applyFill="1" applyBorder="1" applyProtection="1">
      <protection hidden="1"/>
    </xf>
    <xf numFmtId="0" fontId="81" fillId="19" borderId="0" xfId="0" applyFont="1" applyFill="1" applyBorder="1" applyProtection="1">
      <protection hidden="1"/>
    </xf>
    <xf numFmtId="0" fontId="0" fillId="19" borderId="11" xfId="0" applyFill="1" applyBorder="1" applyProtection="1">
      <protection hidden="1"/>
    </xf>
    <xf numFmtId="0" fontId="82" fillId="22" borderId="0" xfId="0" applyFont="1" applyFill="1" applyProtection="1">
      <protection hidden="1"/>
    </xf>
    <xf numFmtId="164" fontId="82" fillId="22" borderId="0" xfId="0" applyNumberFormat="1" applyFont="1" applyFill="1" applyBorder="1" applyAlignment="1" applyProtection="1">
      <alignment horizontal="center"/>
      <protection hidden="1"/>
    </xf>
    <xf numFmtId="164" fontId="82" fillId="22" borderId="0" xfId="0" quotePrefix="1" applyNumberFormat="1" applyFont="1" applyFill="1" applyBorder="1" applyAlignment="1" applyProtection="1">
      <alignment horizontal="center"/>
      <protection hidden="1"/>
    </xf>
    <xf numFmtId="0" fontId="82" fillId="19" borderId="10" xfId="0" applyFont="1" applyFill="1" applyBorder="1" applyProtection="1">
      <protection hidden="1"/>
    </xf>
    <xf numFmtId="0" fontId="82" fillId="19" borderId="0" xfId="0" applyFont="1" applyFill="1" applyBorder="1" applyProtection="1">
      <protection hidden="1"/>
    </xf>
    <xf numFmtId="0" fontId="82" fillId="19" borderId="11" xfId="0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86" fillId="22" borderId="0" xfId="0" applyFont="1" applyFill="1" applyAlignment="1" applyProtection="1">
      <alignment horizontal="right"/>
      <protection hidden="1"/>
    </xf>
    <xf numFmtId="164" fontId="87" fillId="30" borderId="1" xfId="0" applyNumberFormat="1" applyFont="1" applyFill="1" applyBorder="1" applyAlignment="1" applyProtection="1">
      <protection hidden="1"/>
    </xf>
    <xf numFmtId="164" fontId="88" fillId="30" borderId="2" xfId="0" applyNumberFormat="1" applyFont="1" applyFill="1" applyBorder="1" applyAlignment="1" applyProtection="1">
      <protection hidden="1"/>
    </xf>
    <xf numFmtId="164" fontId="89" fillId="30" borderId="3" xfId="0" applyNumberFormat="1" applyFont="1" applyFill="1" applyBorder="1" applyAlignment="1" applyProtection="1">
      <protection hidden="1"/>
    </xf>
    <xf numFmtId="0" fontId="86" fillId="19" borderId="0" xfId="0" applyFont="1" applyFill="1" applyBorder="1" applyAlignment="1" applyProtection="1">
      <alignment horizontal="right"/>
      <protection hidden="1"/>
    </xf>
    <xf numFmtId="0" fontId="0" fillId="19" borderId="0" xfId="0" applyFill="1" applyBorder="1" applyProtection="1">
      <protection hidden="1"/>
    </xf>
    <xf numFmtId="164" fontId="83" fillId="2" borderId="1" xfId="0" applyNumberFormat="1" applyFont="1" applyFill="1" applyBorder="1" applyAlignment="1" applyProtection="1">
      <protection hidden="1"/>
    </xf>
    <xf numFmtId="164" fontId="92" fillId="2" borderId="2" xfId="0" applyNumberFormat="1" applyFont="1" applyFill="1" applyBorder="1" applyAlignment="1" applyProtection="1">
      <protection hidden="1"/>
    </xf>
    <xf numFmtId="164" fontId="93" fillId="2" borderId="3" xfId="0" applyNumberFormat="1" applyFont="1" applyFill="1" applyBorder="1" applyAlignment="1" applyProtection="1">
      <protection hidden="1"/>
    </xf>
    <xf numFmtId="0" fontId="94" fillId="22" borderId="0" xfId="0" applyFont="1" applyFill="1" applyAlignment="1" applyProtection="1">
      <alignment horizontal="right"/>
      <protection hidden="1"/>
    </xf>
    <xf numFmtId="8" fontId="83" fillId="29" borderId="1" xfId="0" applyNumberFormat="1" applyFont="1" applyFill="1" applyBorder="1" applyAlignment="1" applyProtection="1">
      <protection hidden="1"/>
    </xf>
    <xf numFmtId="8" fontId="92" fillId="29" borderId="2" xfId="0" applyNumberFormat="1" applyFont="1" applyFill="1" applyBorder="1" applyAlignment="1" applyProtection="1">
      <protection hidden="1"/>
    </xf>
    <xf numFmtId="8" fontId="93" fillId="29" borderId="3" xfId="0" applyNumberFormat="1" applyFont="1" applyFill="1" applyBorder="1" applyAlignment="1" applyProtection="1">
      <protection hidden="1"/>
    </xf>
    <xf numFmtId="0" fontId="94" fillId="19" borderId="0" xfId="0" applyFont="1" applyFill="1" applyBorder="1" applyAlignment="1" applyProtection="1">
      <alignment horizontal="right"/>
      <protection hidden="1"/>
    </xf>
    <xf numFmtId="0" fontId="101" fillId="22" borderId="0" xfId="0" applyFont="1" applyFill="1" applyProtection="1">
      <protection hidden="1"/>
    </xf>
    <xf numFmtId="0" fontId="101" fillId="13" borderId="53" xfId="0" applyFont="1" applyFill="1" applyBorder="1" applyAlignment="1" applyProtection="1">
      <alignment horizontal="center"/>
      <protection hidden="1"/>
    </xf>
    <xf numFmtId="0" fontId="81" fillId="22" borderId="0" xfId="0" applyFont="1" applyFill="1" applyAlignment="1" applyProtection="1">
      <alignment horizontal="right"/>
      <protection hidden="1"/>
    </xf>
    <xf numFmtId="0" fontId="81" fillId="19" borderId="0" xfId="0" applyFont="1" applyFill="1" applyBorder="1" applyAlignment="1" applyProtection="1">
      <alignment horizontal="right"/>
      <protection hidden="1"/>
    </xf>
    <xf numFmtId="0" fontId="0" fillId="19" borderId="12" xfId="0" applyFill="1" applyBorder="1" applyProtection="1">
      <protection hidden="1"/>
    </xf>
    <xf numFmtId="0" fontId="0" fillId="19" borderId="13" xfId="0" applyFill="1" applyBorder="1" applyProtection="1">
      <protection hidden="1"/>
    </xf>
    <xf numFmtId="0" fontId="0" fillId="19" borderId="14" xfId="0" applyFill="1" applyBorder="1" applyProtection="1">
      <protection hidden="1"/>
    </xf>
    <xf numFmtId="0" fontId="96" fillId="22" borderId="0" xfId="0" applyFont="1" applyFill="1" applyProtection="1">
      <protection hidden="1"/>
    </xf>
    <xf numFmtId="0" fontId="97" fillId="22" borderId="0" xfId="0" applyFont="1" applyFill="1" applyAlignment="1" applyProtection="1">
      <alignment horizontal="left"/>
      <protection hidden="1"/>
    </xf>
    <xf numFmtId="0" fontId="98" fillId="22" borderId="0" xfId="0" applyFont="1" applyFill="1" applyAlignment="1" applyProtection="1">
      <alignment horizontal="left"/>
      <protection hidden="1"/>
    </xf>
    <xf numFmtId="0" fontId="99" fillId="22" borderId="0" xfId="0" applyFont="1" applyFill="1" applyProtection="1">
      <protection hidden="1"/>
    </xf>
    <xf numFmtId="0" fontId="16" fillId="22" borderId="0" xfId="0" applyFont="1" applyFill="1" applyAlignment="1" applyProtection="1">
      <alignment horizontal="right"/>
      <protection hidden="1"/>
    </xf>
    <xf numFmtId="0" fontId="16" fillId="22" borderId="0" xfId="0" applyFont="1" applyFill="1" applyAlignment="1" applyProtection="1">
      <alignment horizontal="right" vertical="top"/>
      <protection hidden="1"/>
    </xf>
    <xf numFmtId="0" fontId="23" fillId="22" borderId="0" xfId="0" applyFont="1" applyFill="1" applyAlignment="1" applyProtection="1">
      <alignment horizontal="right"/>
      <protection hidden="1"/>
    </xf>
    <xf numFmtId="0" fontId="97" fillId="22" borderId="0" xfId="0" applyFont="1" applyFill="1" applyAlignment="1" applyProtection="1">
      <protection hidden="1"/>
    </xf>
    <xf numFmtId="0" fontId="0" fillId="28" borderId="0" xfId="0" applyFill="1" applyProtection="1">
      <protection hidden="1"/>
    </xf>
    <xf numFmtId="0" fontId="3" fillId="28" borderId="0" xfId="0" applyFont="1" applyFill="1" applyProtection="1">
      <protection hidden="1"/>
    </xf>
    <xf numFmtId="0" fontId="79" fillId="22" borderId="0" xfId="0" applyFont="1" applyFill="1" applyProtection="1">
      <protection locked="0" hidden="1"/>
    </xf>
    <xf numFmtId="0" fontId="100" fillId="22" borderId="0" xfId="0" applyFont="1" applyFill="1" applyProtection="1">
      <protection locked="0" hidden="1"/>
    </xf>
    <xf numFmtId="8" fontId="50" fillId="5" borderId="52" xfId="0" applyNumberFormat="1" applyFont="1" applyFill="1" applyBorder="1" applyAlignment="1" applyProtection="1">
      <alignment horizontal="center"/>
      <protection locked="0" hidden="1"/>
    </xf>
    <xf numFmtId="0" fontId="97" fillId="22" borderId="0" xfId="0" applyFont="1" applyFill="1" applyAlignment="1" applyProtection="1">
      <alignment horizontal="left"/>
      <protection locked="0" hidden="1"/>
    </xf>
    <xf numFmtId="0" fontId="98" fillId="22" borderId="0" xfId="0" applyFont="1" applyFill="1" applyAlignment="1" applyProtection="1">
      <alignment horizontal="left"/>
      <protection locked="0" hidden="1"/>
    </xf>
    <xf numFmtId="0" fontId="0" fillId="5" borderId="3" xfId="0" applyFill="1" applyBorder="1" applyProtection="1">
      <protection hidden="1"/>
    </xf>
    <xf numFmtId="0" fontId="16" fillId="14" borderId="0" xfId="0" applyFont="1" applyFill="1" applyProtection="1">
      <protection hidden="1"/>
    </xf>
    <xf numFmtId="0" fontId="62" fillId="14" borderId="0" xfId="0" applyFont="1" applyFill="1" applyProtection="1">
      <protection hidden="1"/>
    </xf>
    <xf numFmtId="0" fontId="16" fillId="22" borderId="0" xfId="0" applyFont="1" applyFill="1" applyProtection="1">
      <protection hidden="1"/>
    </xf>
    <xf numFmtId="0" fontId="14" fillId="8" borderId="0" xfId="0" applyFont="1" applyFill="1" applyProtection="1">
      <protection hidden="1"/>
    </xf>
    <xf numFmtId="0" fontId="22" fillId="4" borderId="54" xfId="0" applyFont="1" applyFill="1" applyBorder="1" applyAlignment="1" applyProtection="1">
      <alignment horizontal="center"/>
      <protection hidden="1"/>
    </xf>
    <xf numFmtId="17" fontId="123" fillId="5" borderId="15" xfId="0" quotePrefix="1" applyNumberFormat="1" applyFont="1" applyFill="1" applyBorder="1" applyAlignment="1" applyProtection="1">
      <alignment horizontal="center"/>
      <protection locked="0" hidden="1"/>
    </xf>
    <xf numFmtId="0" fontId="41" fillId="26" borderId="0" xfId="1" applyFont="1" applyFill="1" applyAlignment="1" applyProtection="1">
      <alignment horizontal="center" vertical="center"/>
      <protection hidden="1"/>
    </xf>
    <xf numFmtId="0" fontId="0" fillId="17" borderId="0" xfId="0" applyFill="1" applyProtection="1">
      <protection hidden="1"/>
    </xf>
    <xf numFmtId="0" fontId="16" fillId="17" borderId="0" xfId="0" applyFont="1" applyFill="1" applyAlignment="1" applyProtection="1">
      <alignment horizontal="left"/>
      <protection hidden="1"/>
    </xf>
    <xf numFmtId="0" fontId="0" fillId="38" borderId="0" xfId="0" applyFill="1" applyProtection="1">
      <protection hidden="1"/>
    </xf>
    <xf numFmtId="0" fontId="12" fillId="17" borderId="0" xfId="0" applyFont="1" applyFill="1" applyProtection="1">
      <protection hidden="1"/>
    </xf>
    <xf numFmtId="0" fontId="12" fillId="38" borderId="0" xfId="0" applyFont="1" applyFill="1" applyProtection="1">
      <protection hidden="1"/>
    </xf>
    <xf numFmtId="0" fontId="113" fillId="38" borderId="0" xfId="0" applyFont="1" applyFill="1" applyProtection="1">
      <protection hidden="1"/>
    </xf>
    <xf numFmtId="0" fontId="123" fillId="38" borderId="0" xfId="0" applyFont="1" applyFill="1" applyAlignment="1" applyProtection="1">
      <alignment horizontal="center"/>
      <protection hidden="1"/>
    </xf>
    <xf numFmtId="17" fontId="123" fillId="5" borderId="15" xfId="0" quotePrefix="1" applyNumberFormat="1" applyFont="1" applyFill="1" applyBorder="1" applyAlignment="1" applyProtection="1">
      <alignment horizontal="center"/>
      <protection hidden="1"/>
    </xf>
    <xf numFmtId="0" fontId="16" fillId="38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44" fillId="17" borderId="0" xfId="0" applyFont="1" applyFill="1" applyAlignment="1" applyProtection="1">
      <alignment horizontal="center"/>
      <protection hidden="1"/>
    </xf>
    <xf numFmtId="0" fontId="23" fillId="17" borderId="0" xfId="0" applyFont="1" applyFill="1" applyAlignment="1" applyProtection="1">
      <alignment horizontal="center"/>
      <protection hidden="1"/>
    </xf>
    <xf numFmtId="0" fontId="22" fillId="17" borderId="0" xfId="0" applyFont="1" applyFill="1" applyAlignment="1" applyProtection="1">
      <alignment horizontal="right"/>
      <protection hidden="1"/>
    </xf>
    <xf numFmtId="0" fontId="21" fillId="14" borderId="0" xfId="0" applyFont="1" applyFill="1" applyProtection="1">
      <protection hidden="1"/>
    </xf>
    <xf numFmtId="0" fontId="22" fillId="14" borderId="0" xfId="0" applyFont="1" applyFill="1" applyProtection="1">
      <protection hidden="1"/>
    </xf>
    <xf numFmtId="0" fontId="22" fillId="22" borderId="0" xfId="0" applyFont="1" applyFill="1" applyProtection="1">
      <protection hidden="1"/>
    </xf>
    <xf numFmtId="164" fontId="0" fillId="5" borderId="70" xfId="0" applyNumberFormat="1" applyFill="1" applyBorder="1" applyAlignment="1" applyProtection="1">
      <alignment horizontal="center"/>
      <protection hidden="1"/>
    </xf>
    <xf numFmtId="0" fontId="0" fillId="14" borderId="0" xfId="0" applyFill="1" applyAlignment="1" applyProtection="1">
      <alignment horizontal="left"/>
      <protection hidden="1"/>
    </xf>
    <xf numFmtId="0" fontId="43" fillId="14" borderId="0" xfId="0" applyFont="1" applyFill="1" applyProtection="1">
      <protection hidden="1"/>
    </xf>
    <xf numFmtId="0" fontId="0" fillId="13" borderId="0" xfId="0" applyFill="1" applyProtection="1">
      <protection hidden="1"/>
    </xf>
    <xf numFmtId="17" fontId="58" fillId="14" borderId="0" xfId="0" applyNumberFormat="1" applyFont="1" applyFill="1" applyAlignment="1" applyProtection="1">
      <protection hidden="1"/>
    </xf>
    <xf numFmtId="0" fontId="58" fillId="14" borderId="0" xfId="0" applyFont="1" applyFill="1" applyAlignment="1" applyProtection="1">
      <protection hidden="1"/>
    </xf>
    <xf numFmtId="0" fontId="0" fillId="14" borderId="0" xfId="0" applyFill="1" applyAlignment="1" applyProtection="1">
      <alignment horizontal="center"/>
      <protection hidden="1"/>
    </xf>
    <xf numFmtId="0" fontId="23" fillId="14" borderId="0" xfId="0" applyFont="1" applyFill="1" applyAlignment="1" applyProtection="1">
      <alignment horizontal="center"/>
      <protection hidden="1"/>
    </xf>
    <xf numFmtId="0" fontId="16" fillId="14" borderId="0" xfId="0" applyFont="1" applyFill="1" applyAlignment="1" applyProtection="1">
      <alignment horizontal="left"/>
      <protection hidden="1"/>
    </xf>
    <xf numFmtId="0" fontId="19" fillId="14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108" fillId="5" borderId="0" xfId="0" applyFont="1" applyFill="1" applyProtection="1">
      <protection hidden="1"/>
    </xf>
    <xf numFmtId="8" fontId="53" fillId="5" borderId="0" xfId="0" applyNumberFormat="1" applyFont="1" applyFill="1" applyAlignment="1" applyProtection="1">
      <alignment horizontal="center"/>
      <protection hidden="1"/>
    </xf>
    <xf numFmtId="8" fontId="52" fillId="5" borderId="0" xfId="0" applyNumberFormat="1" applyFont="1" applyFill="1" applyAlignment="1" applyProtection="1">
      <alignment horizontal="center"/>
      <protection hidden="1"/>
    </xf>
    <xf numFmtId="8" fontId="50" fillId="5" borderId="0" xfId="0" applyNumberFormat="1" applyFont="1" applyFill="1" applyAlignment="1" applyProtection="1">
      <alignment horizontal="center"/>
      <protection hidden="1"/>
    </xf>
    <xf numFmtId="8" fontId="59" fillId="5" borderId="0" xfId="0" applyNumberFormat="1" applyFont="1" applyFill="1" applyAlignment="1" applyProtection="1">
      <alignment horizontal="center"/>
      <protection hidden="1"/>
    </xf>
    <xf numFmtId="164" fontId="0" fillId="7" borderId="0" xfId="0" applyNumberFormat="1" applyFill="1" applyAlignment="1" applyProtection="1">
      <alignment horizontal="center"/>
      <protection hidden="1"/>
    </xf>
    <xf numFmtId="0" fontId="5" fillId="7" borderId="0" xfId="0" applyFont="1" applyFill="1" applyProtection="1">
      <protection hidden="1"/>
    </xf>
    <xf numFmtId="164" fontId="50" fillId="7" borderId="0" xfId="0" applyNumberFormat="1" applyFont="1" applyFill="1" applyAlignment="1" applyProtection="1">
      <alignment horizontal="center"/>
      <protection hidden="1"/>
    </xf>
    <xf numFmtId="164" fontId="57" fillId="7" borderId="0" xfId="0" applyNumberFormat="1" applyFont="1" applyFill="1" applyAlignment="1" applyProtection="1">
      <alignment horizontal="center"/>
      <protection hidden="1"/>
    </xf>
    <xf numFmtId="8" fontId="50" fillId="7" borderId="0" xfId="0" applyNumberFormat="1" applyFont="1" applyFill="1" applyAlignment="1" applyProtection="1">
      <alignment horizontal="center"/>
      <protection hidden="1"/>
    </xf>
    <xf numFmtId="164" fontId="59" fillId="7" borderId="0" xfId="0" applyNumberFormat="1" applyFont="1" applyFill="1" applyAlignment="1" applyProtection="1">
      <alignment horizontal="center"/>
      <protection hidden="1"/>
    </xf>
    <xf numFmtId="164" fontId="0" fillId="14" borderId="0" xfId="0" applyNumberFormat="1" applyFill="1" applyAlignment="1" applyProtection="1">
      <alignment horizontal="center"/>
      <protection hidden="1"/>
    </xf>
    <xf numFmtId="0" fontId="0" fillId="23" borderId="0" xfId="0" applyFill="1" applyProtection="1">
      <protection hidden="1"/>
    </xf>
    <xf numFmtId="17" fontId="0" fillId="14" borderId="0" xfId="0" applyNumberForma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44" fillId="22" borderId="0" xfId="0" applyFont="1" applyFill="1" applyAlignment="1" applyProtection="1">
      <alignment horizontal="center"/>
      <protection hidden="1"/>
    </xf>
    <xf numFmtId="164" fontId="69" fillId="15" borderId="20" xfId="1" applyNumberFormat="1" applyFont="1" applyFill="1" applyBorder="1" applyAlignment="1" applyProtection="1">
      <protection hidden="1"/>
    </xf>
    <xf numFmtId="0" fontId="0" fillId="16" borderId="0" xfId="0" applyFill="1" applyProtection="1">
      <protection hidden="1"/>
    </xf>
    <xf numFmtId="0" fontId="21" fillId="18" borderId="16" xfId="0" applyFont="1" applyFill="1" applyBorder="1" applyAlignment="1" applyProtection="1">
      <alignment horizontal="center"/>
      <protection locked="0" hidden="1"/>
    </xf>
    <xf numFmtId="0" fontId="21" fillId="16" borderId="18" xfId="0" applyFont="1" applyFill="1" applyBorder="1" applyAlignment="1" applyProtection="1">
      <alignment horizontal="right"/>
      <protection locked="0" hidden="1"/>
    </xf>
    <xf numFmtId="0" fontId="32" fillId="5" borderId="3" xfId="0" applyFont="1" applyFill="1" applyBorder="1" applyProtection="1">
      <protection locked="0" hidden="1"/>
    </xf>
    <xf numFmtId="0" fontId="21" fillId="16" borderId="24" xfId="0" applyFont="1" applyFill="1" applyBorder="1" applyAlignment="1" applyProtection="1">
      <alignment horizontal="right"/>
      <protection hidden="1"/>
    </xf>
    <xf numFmtId="8" fontId="25" fillId="5" borderId="15" xfId="0" applyNumberFormat="1" applyFont="1" applyFill="1" applyBorder="1" applyAlignment="1" applyProtection="1">
      <alignment horizontal="right"/>
      <protection hidden="1"/>
    </xf>
    <xf numFmtId="0" fontId="21" fillId="16" borderId="3" xfId="0" applyFont="1" applyFill="1" applyBorder="1" applyAlignment="1" applyProtection="1">
      <alignment horizontal="right"/>
      <protection hidden="1"/>
    </xf>
    <xf numFmtId="0" fontId="0" fillId="23" borderId="0" xfId="0" applyFill="1" applyBorder="1" applyProtection="1">
      <protection hidden="1"/>
    </xf>
    <xf numFmtId="0" fontId="0" fillId="22" borderId="0" xfId="0" applyFill="1" applyBorder="1" applyProtection="1">
      <protection hidden="1"/>
    </xf>
    <xf numFmtId="8" fontId="24" fillId="16" borderId="15" xfId="0" applyNumberFormat="1" applyFont="1" applyFill="1" applyBorder="1" applyAlignment="1" applyProtection="1">
      <protection hidden="1"/>
    </xf>
    <xf numFmtId="0" fontId="21" fillId="17" borderId="17" xfId="0" applyFont="1" applyFill="1" applyBorder="1" applyAlignment="1" applyProtection="1">
      <alignment horizontal="center"/>
      <protection hidden="1"/>
    </xf>
    <xf numFmtId="0" fontId="21" fillId="17" borderId="20" xfId="0" applyFont="1" applyFill="1" applyBorder="1" applyAlignment="1" applyProtection="1">
      <alignment horizontal="center"/>
      <protection hidden="1"/>
    </xf>
    <xf numFmtId="0" fontId="16" fillId="23" borderId="0" xfId="0" applyFont="1" applyFill="1" applyProtection="1">
      <protection hidden="1"/>
    </xf>
    <xf numFmtId="8" fontId="31" fillId="5" borderId="29" xfId="0" applyNumberFormat="1" applyFont="1" applyFill="1" applyBorder="1" applyAlignment="1" applyProtection="1">
      <protection hidden="1"/>
    </xf>
    <xf numFmtId="8" fontId="34" fillId="5" borderId="30" xfId="0" applyNumberFormat="1" applyFont="1" applyFill="1" applyBorder="1" applyAlignment="1" applyProtection="1">
      <protection hidden="1"/>
    </xf>
    <xf numFmtId="0" fontId="31" fillId="5" borderId="18" xfId="0" applyFont="1" applyFill="1" applyBorder="1" applyProtection="1">
      <protection hidden="1"/>
    </xf>
    <xf numFmtId="8" fontId="29" fillId="5" borderId="16" xfId="0" applyNumberFormat="1" applyFont="1" applyFill="1" applyBorder="1" applyProtection="1">
      <protection hidden="1"/>
    </xf>
    <xf numFmtId="0" fontId="16" fillId="17" borderId="3" xfId="0" applyFont="1" applyFill="1" applyBorder="1" applyProtection="1">
      <protection hidden="1"/>
    </xf>
    <xf numFmtId="8" fontId="28" fillId="17" borderId="15" xfId="0" applyNumberFormat="1" applyFont="1" applyFill="1" applyBorder="1" applyAlignment="1" applyProtection="1">
      <protection hidden="1"/>
    </xf>
    <xf numFmtId="8" fontId="24" fillId="17" borderId="15" xfId="0" applyNumberFormat="1" applyFont="1" applyFill="1" applyBorder="1" applyAlignment="1" applyProtection="1">
      <protection hidden="1"/>
    </xf>
    <xf numFmtId="0" fontId="21" fillId="19" borderId="1" xfId="0" applyFont="1" applyFill="1" applyBorder="1" applyAlignment="1" applyProtection="1">
      <alignment horizontal="center"/>
      <protection hidden="1"/>
    </xf>
    <xf numFmtId="0" fontId="0" fillId="19" borderId="0" xfId="0" applyFill="1" applyProtection="1">
      <protection hidden="1"/>
    </xf>
    <xf numFmtId="8" fontId="14" fillId="5" borderId="29" xfId="0" applyNumberFormat="1" applyFont="1" applyFill="1" applyBorder="1" applyAlignment="1" applyProtection="1">
      <protection hidden="1"/>
    </xf>
    <xf numFmtId="8" fontId="21" fillId="19" borderId="18" xfId="0" applyNumberFormat="1" applyFont="1" applyFill="1" applyBorder="1" applyAlignment="1" applyProtection="1">
      <protection hidden="1"/>
    </xf>
    <xf numFmtId="8" fontId="21" fillId="19" borderId="17" xfId="0" applyNumberFormat="1" applyFont="1" applyFill="1" applyBorder="1" applyAlignment="1" applyProtection="1">
      <protection hidden="1"/>
    </xf>
    <xf numFmtId="0" fontId="14" fillId="5" borderId="16" xfId="0" applyFont="1" applyFill="1" applyBorder="1" applyProtection="1">
      <protection hidden="1"/>
    </xf>
    <xf numFmtId="0" fontId="16" fillId="19" borderId="3" xfId="0" applyFont="1" applyFill="1" applyBorder="1" applyProtection="1">
      <protection hidden="1"/>
    </xf>
    <xf numFmtId="8" fontId="24" fillId="19" borderId="15" xfId="0" applyNumberFormat="1" applyFont="1" applyFill="1" applyBorder="1" applyAlignment="1" applyProtection="1">
      <protection hidden="1"/>
    </xf>
    <xf numFmtId="0" fontId="18" fillId="11" borderId="21" xfId="0" applyFont="1" applyFill="1" applyBorder="1" applyAlignment="1" applyProtection="1">
      <alignment horizontal="center"/>
      <protection hidden="1"/>
    </xf>
    <xf numFmtId="0" fontId="18" fillId="11" borderId="1" xfId="0" applyFont="1" applyFill="1" applyBorder="1" applyAlignment="1" applyProtection="1">
      <alignment horizontal="center"/>
      <protection hidden="1"/>
    </xf>
    <xf numFmtId="0" fontId="0" fillId="11" borderId="0" xfId="0" applyFill="1" applyProtection="1">
      <protection hidden="1"/>
    </xf>
    <xf numFmtId="0" fontId="31" fillId="11" borderId="3" xfId="0" applyFont="1" applyFill="1" applyBorder="1" applyProtection="1">
      <protection hidden="1"/>
    </xf>
    <xf numFmtId="164" fontId="31" fillId="11" borderId="3" xfId="0" applyNumberFormat="1" applyFont="1" applyFill="1" applyBorder="1" applyProtection="1">
      <protection hidden="1"/>
    </xf>
    <xf numFmtId="164" fontId="29" fillId="11" borderId="3" xfId="0" applyNumberFormat="1" applyFont="1" applyFill="1" applyBorder="1" applyProtection="1">
      <protection hidden="1"/>
    </xf>
    <xf numFmtId="164" fontId="15" fillId="15" borderId="12" xfId="0" applyNumberFormat="1" applyFont="1" applyFill="1" applyBorder="1" applyAlignment="1" applyProtection="1">
      <alignment vertical="center"/>
      <protection hidden="1"/>
    </xf>
    <xf numFmtId="164" fontId="15" fillId="15" borderId="13" xfId="0" applyNumberFormat="1" applyFont="1" applyFill="1" applyBorder="1" applyAlignment="1" applyProtection="1">
      <alignment vertical="center"/>
      <protection hidden="1"/>
    </xf>
    <xf numFmtId="0" fontId="18" fillId="21" borderId="1" xfId="0" applyFont="1" applyFill="1" applyBorder="1" applyAlignment="1" applyProtection="1">
      <alignment horizontal="center"/>
      <protection hidden="1"/>
    </xf>
    <xf numFmtId="164" fontId="15" fillId="15" borderId="14" xfId="0" applyNumberFormat="1" applyFont="1" applyFill="1" applyBorder="1" applyAlignment="1" applyProtection="1">
      <alignment vertical="center"/>
      <protection hidden="1"/>
    </xf>
    <xf numFmtId="0" fontId="0" fillId="21" borderId="0" xfId="0" applyFill="1" applyProtection="1">
      <protection hidden="1"/>
    </xf>
    <xf numFmtId="0" fontId="21" fillId="14" borderId="0" xfId="0" applyFont="1" applyFill="1" applyAlignment="1" applyProtection="1">
      <alignment horizontal="right"/>
      <protection hidden="1"/>
    </xf>
    <xf numFmtId="8" fontId="31" fillId="5" borderId="19" xfId="0" applyNumberFormat="1" applyFont="1" applyFill="1" applyBorder="1" applyProtection="1">
      <protection hidden="1"/>
    </xf>
    <xf numFmtId="8" fontId="31" fillId="5" borderId="15" xfId="0" applyNumberFormat="1" applyFont="1" applyFill="1" applyBorder="1" applyAlignment="1" applyProtection="1">
      <protection hidden="1"/>
    </xf>
    <xf numFmtId="0" fontId="20" fillId="5" borderId="22" xfId="0" applyFont="1" applyFill="1" applyBorder="1" applyProtection="1">
      <protection hidden="1"/>
    </xf>
    <xf numFmtId="164" fontId="36" fillId="5" borderId="29" xfId="0" applyNumberFormat="1" applyFont="1" applyFill="1" applyBorder="1" applyProtection="1">
      <protection hidden="1"/>
    </xf>
    <xf numFmtId="164" fontId="5" fillId="21" borderId="3" xfId="0" applyNumberFormat="1" applyFont="1" applyFill="1" applyBorder="1" applyAlignment="1" applyProtection="1">
      <protection hidden="1"/>
    </xf>
    <xf numFmtId="164" fontId="29" fillId="21" borderId="15" xfId="0" applyNumberFormat="1" applyFont="1" applyFill="1" applyBorder="1" applyAlignment="1" applyProtection="1">
      <protection hidden="1"/>
    </xf>
    <xf numFmtId="0" fontId="0" fillId="22" borderId="0" xfId="0" applyFill="1" applyAlignment="1" applyProtection="1">
      <alignment horizontal="right"/>
      <protection hidden="1"/>
    </xf>
    <xf numFmtId="0" fontId="31" fillId="5" borderId="3" xfId="0" applyFont="1" applyFill="1" applyBorder="1" applyProtection="1">
      <protection hidden="1"/>
    </xf>
    <xf numFmtId="0" fontId="23" fillId="22" borderId="0" xfId="0" applyFont="1" applyFill="1" applyAlignment="1" applyProtection="1">
      <alignment horizontal="right"/>
      <protection hidden="1"/>
    </xf>
    <xf numFmtId="164" fontId="45" fillId="5" borderId="3" xfId="0" applyNumberFormat="1" applyFont="1" applyFill="1" applyBorder="1" applyProtection="1">
      <protection hidden="1"/>
    </xf>
    <xf numFmtId="0" fontId="31" fillId="5" borderId="22" xfId="0" applyFont="1" applyFill="1" applyBorder="1" applyProtection="1">
      <protection hidden="1"/>
    </xf>
    <xf numFmtId="164" fontId="38" fillId="5" borderId="3" xfId="0" applyNumberFormat="1" applyFont="1" applyFill="1" applyBorder="1" applyProtection="1">
      <protection hidden="1"/>
    </xf>
    <xf numFmtId="0" fontId="31" fillId="5" borderId="6" xfId="0" applyFont="1" applyFill="1" applyBorder="1" applyProtection="1">
      <protection hidden="1"/>
    </xf>
    <xf numFmtId="8" fontId="29" fillId="5" borderId="6" xfId="0" applyNumberFormat="1" applyFont="1" applyFill="1" applyBorder="1" applyProtection="1">
      <protection hidden="1"/>
    </xf>
    <xf numFmtId="0" fontId="23" fillId="14" borderId="0" xfId="0" applyFont="1" applyFill="1" applyAlignment="1" applyProtection="1">
      <alignment horizontal="right"/>
      <protection hidden="1"/>
    </xf>
    <xf numFmtId="8" fontId="29" fillId="14" borderId="0" xfId="0" applyNumberFormat="1" applyFont="1" applyFill="1" applyBorder="1" applyAlignment="1" applyProtection="1">
      <alignment horizontal="right"/>
      <protection hidden="1"/>
    </xf>
    <xf numFmtId="0" fontId="31" fillId="14" borderId="0" xfId="0" applyFont="1" applyFill="1" applyBorder="1" applyProtection="1">
      <protection hidden="1"/>
    </xf>
    <xf numFmtId="0" fontId="23" fillId="14" borderId="0" xfId="0" quotePrefix="1" applyFont="1" applyFill="1" applyAlignment="1" applyProtection="1">
      <alignment horizontal="left"/>
      <protection hidden="1"/>
    </xf>
    <xf numFmtId="0" fontId="23" fillId="14" borderId="0" xfId="0" applyFont="1" applyFill="1" applyAlignment="1" applyProtection="1">
      <alignment horizontal="left"/>
      <protection hidden="1"/>
    </xf>
    <xf numFmtId="0" fontId="60" fillId="14" borderId="0" xfId="0" applyFont="1" applyFill="1" applyAlignment="1" applyProtection="1">
      <alignment horizontal="right"/>
      <protection hidden="1"/>
    </xf>
    <xf numFmtId="0" fontId="16" fillId="14" borderId="0" xfId="1" applyFont="1" applyFill="1" applyAlignment="1" applyProtection="1">
      <alignment horizontal="center" wrapText="1"/>
      <protection hidden="1"/>
    </xf>
    <xf numFmtId="0" fontId="123" fillId="5" borderId="0" xfId="0" applyFont="1" applyFill="1" applyAlignment="1" applyProtection="1">
      <alignment horizontal="center"/>
      <protection locked="0" hidden="1"/>
    </xf>
    <xf numFmtId="14" fontId="123" fillId="5" borderId="0" xfId="0" applyNumberFormat="1" applyFont="1" applyFill="1" applyAlignment="1" applyProtection="1">
      <alignment horizontal="center"/>
      <protection locked="0" hidden="1"/>
    </xf>
    <xf numFmtId="0" fontId="0" fillId="17" borderId="0" xfId="0" applyFill="1" applyProtection="1">
      <protection locked="0" hidden="1"/>
    </xf>
    <xf numFmtId="0" fontId="0" fillId="17" borderId="0" xfId="0" applyFill="1" applyBorder="1" applyProtection="1">
      <protection locked="0" hidden="1"/>
    </xf>
    <xf numFmtId="0" fontId="19" fillId="17" borderId="0" xfId="0" applyFont="1" applyFill="1" applyProtection="1">
      <protection locked="0" hidden="1"/>
    </xf>
    <xf numFmtId="0" fontId="14" fillId="17" borderId="0" xfId="0" applyFont="1" applyFill="1" applyProtection="1">
      <protection locked="0" hidden="1"/>
    </xf>
    <xf numFmtId="0" fontId="22" fillId="17" borderId="0" xfId="0" applyFont="1" applyFill="1" applyProtection="1">
      <protection locked="0" hidden="1"/>
    </xf>
    <xf numFmtId="0" fontId="0" fillId="17" borderId="0" xfId="0" applyFill="1" applyAlignment="1" applyProtection="1">
      <alignment horizontal="center"/>
      <protection locked="0" hidden="1"/>
    </xf>
    <xf numFmtId="0" fontId="18" fillId="17" borderId="0" xfId="0" applyFont="1" applyFill="1" applyAlignment="1" applyProtection="1">
      <alignment horizontal="center"/>
      <protection locked="0" hidden="1"/>
    </xf>
    <xf numFmtId="0" fontId="19" fillId="17" borderId="0" xfId="0" applyFont="1" applyFill="1" applyAlignment="1" applyProtection="1">
      <alignment horizontal="center"/>
      <protection locked="0" hidden="1"/>
    </xf>
    <xf numFmtId="0" fontId="19" fillId="17" borderId="0" xfId="0" applyFont="1" applyFill="1" applyProtection="1">
      <protection hidden="1"/>
    </xf>
    <xf numFmtId="0" fontId="77" fillId="17" borderId="0" xfId="0" applyFont="1" applyFill="1" applyAlignment="1" applyProtection="1">
      <alignment horizontal="center"/>
      <protection hidden="1"/>
    </xf>
    <xf numFmtId="0" fontId="0" fillId="17" borderId="0" xfId="0" applyFill="1" applyBorder="1" applyProtection="1">
      <protection hidden="1"/>
    </xf>
    <xf numFmtId="0" fontId="14" fillId="17" borderId="0" xfId="0" applyFont="1" applyFill="1" applyProtection="1">
      <protection hidden="1"/>
    </xf>
    <xf numFmtId="0" fontId="41" fillId="37" borderId="54" xfId="1" applyFont="1" applyFill="1" applyBorder="1" applyAlignment="1" applyProtection="1">
      <alignment horizontal="center" vertical="center"/>
      <protection hidden="1"/>
    </xf>
    <xf numFmtId="0" fontId="56" fillId="17" borderId="0" xfId="0" applyFont="1" applyFill="1" applyAlignment="1" applyProtection="1">
      <alignment vertical="center" wrapText="1"/>
      <protection hidden="1"/>
    </xf>
    <xf numFmtId="0" fontId="111" fillId="17" borderId="0" xfId="0" applyFont="1" applyFill="1" applyProtection="1">
      <protection hidden="1"/>
    </xf>
    <xf numFmtId="0" fontId="111" fillId="17" borderId="0" xfId="0" applyFont="1" applyFill="1" applyBorder="1" applyAlignment="1" applyProtection="1">
      <alignment horizontal="center"/>
      <protection hidden="1"/>
    </xf>
    <xf numFmtId="0" fontId="23" fillId="17" borderId="0" xfId="0" quotePrefix="1" applyFont="1" applyFill="1" applyProtection="1">
      <protection hidden="1"/>
    </xf>
    <xf numFmtId="0" fontId="22" fillId="17" borderId="0" xfId="0" applyFont="1" applyFill="1" applyProtection="1">
      <protection hidden="1"/>
    </xf>
    <xf numFmtId="0" fontId="22" fillId="17" borderId="0" xfId="0" applyFont="1" applyFill="1" applyAlignment="1" applyProtection="1">
      <alignment horizontal="center"/>
      <protection hidden="1"/>
    </xf>
    <xf numFmtId="0" fontId="17" fillId="17" borderId="0" xfId="0" applyFont="1" applyFill="1" applyBorder="1" applyProtection="1">
      <protection hidden="1"/>
    </xf>
    <xf numFmtId="0" fontId="112" fillId="17" borderId="0" xfId="0" applyFont="1" applyFill="1" applyBorder="1" applyAlignment="1" applyProtection="1">
      <protection hidden="1"/>
    </xf>
    <xf numFmtId="0" fontId="101" fillId="17" borderId="0" xfId="0" applyFont="1" applyFill="1" applyAlignment="1" applyProtection="1">
      <alignment horizontal="left"/>
      <protection hidden="1"/>
    </xf>
    <xf numFmtId="0" fontId="18" fillId="17" borderId="0" xfId="0" applyFont="1" applyFill="1" applyAlignment="1" applyProtection="1">
      <alignment horizontal="center"/>
      <protection hidden="1"/>
    </xf>
    <xf numFmtId="0" fontId="0" fillId="17" borderId="0" xfId="0" applyFill="1" applyAlignment="1" applyProtection="1">
      <alignment horizontal="center"/>
      <protection hidden="1"/>
    </xf>
    <xf numFmtId="0" fontId="19" fillId="17" borderId="0" xfId="0" applyFont="1" applyFill="1" applyAlignment="1" applyProtection="1">
      <alignment horizontal="center"/>
      <protection hidden="1"/>
    </xf>
    <xf numFmtId="164" fontId="135" fillId="38" borderId="34" xfId="0" applyNumberFormat="1" applyFont="1" applyFill="1" applyBorder="1" applyAlignment="1" applyProtection="1">
      <alignment horizontal="center"/>
      <protection hidden="1"/>
    </xf>
    <xf numFmtId="164" fontId="132" fillId="38" borderId="58" xfId="0" applyNumberFormat="1" applyFont="1" applyFill="1" applyBorder="1" applyAlignment="1" applyProtection="1">
      <alignment horizontal="center"/>
      <protection hidden="1"/>
    </xf>
    <xf numFmtId="8" fontId="110" fillId="5" borderId="56" xfId="0" applyNumberFormat="1" applyFont="1" applyFill="1" applyBorder="1" applyAlignment="1" applyProtection="1">
      <alignment horizontal="center"/>
      <protection hidden="1"/>
    </xf>
    <xf numFmtId="0" fontId="0" fillId="17" borderId="71" xfId="0" applyFill="1" applyBorder="1" applyProtection="1">
      <protection hidden="1"/>
    </xf>
    <xf numFmtId="0" fontId="44" fillId="4" borderId="54" xfId="0" applyFont="1" applyFill="1" applyBorder="1" applyAlignment="1" applyProtection="1">
      <alignment horizontal="center"/>
      <protection hidden="1"/>
    </xf>
    <xf numFmtId="0" fontId="44" fillId="17" borderId="0" xfId="0" applyFont="1" applyFill="1" applyBorder="1" applyAlignment="1" applyProtection="1">
      <alignment horizontal="center"/>
      <protection hidden="1"/>
    </xf>
    <xf numFmtId="0" fontId="113" fillId="4" borderId="54" xfId="0" applyFont="1" applyFill="1" applyBorder="1" applyAlignment="1" applyProtection="1">
      <alignment horizontal="center"/>
      <protection hidden="1"/>
    </xf>
    <xf numFmtId="0" fontId="119" fillId="4" borderId="54" xfId="0" applyFont="1" applyFill="1" applyBorder="1" applyAlignment="1" applyProtection="1">
      <alignment horizontal="center"/>
      <protection hidden="1"/>
    </xf>
    <xf numFmtId="164" fontId="139" fillId="35" borderId="54" xfId="0" applyNumberFormat="1" applyFont="1" applyFill="1" applyBorder="1" applyAlignment="1" applyProtection="1">
      <alignment horizontal="center" vertical="center"/>
      <protection hidden="1"/>
    </xf>
    <xf numFmtId="0" fontId="110" fillId="34" borderId="1" xfId="0" applyFont="1" applyFill="1" applyBorder="1" applyProtection="1">
      <protection locked="0" hidden="1"/>
    </xf>
    <xf numFmtId="0" fontId="110" fillId="17" borderId="0" xfId="0" applyFont="1" applyFill="1" applyBorder="1" applyProtection="1">
      <protection locked="0" hidden="1"/>
    </xf>
    <xf numFmtId="164" fontId="0" fillId="5" borderId="20" xfId="0" applyNumberFormat="1" applyFill="1" applyBorder="1" applyAlignment="1" applyProtection="1">
      <alignment horizontal="center"/>
      <protection hidden="1"/>
    </xf>
    <xf numFmtId="0" fontId="109" fillId="17" borderId="0" xfId="0" applyFont="1" applyFill="1" applyBorder="1" applyProtection="1">
      <protection locked="0" hidden="1"/>
    </xf>
    <xf numFmtId="164" fontId="14" fillId="5" borderId="15" xfId="0" applyNumberFormat="1" applyFont="1" applyFill="1" applyBorder="1" applyAlignment="1" applyProtection="1">
      <alignment horizontal="center"/>
      <protection locked="0" hidden="1"/>
    </xf>
    <xf numFmtId="164" fontId="0" fillId="5" borderId="15" xfId="0" applyNumberFormat="1" applyFill="1" applyBorder="1" applyAlignment="1" applyProtection="1">
      <alignment horizontal="center"/>
      <protection locked="0" hidden="1"/>
    </xf>
    <xf numFmtId="0" fontId="19" fillId="5" borderId="15" xfId="0" applyFont="1" applyFill="1" applyBorder="1" applyAlignment="1" applyProtection="1">
      <alignment horizontal="center"/>
      <protection locked="0" hidden="1"/>
    </xf>
    <xf numFmtId="0" fontId="19" fillId="5" borderId="15" xfId="0" applyFont="1" applyFill="1" applyBorder="1" applyAlignment="1" applyProtection="1">
      <alignment horizontal="center"/>
      <protection hidden="1"/>
    </xf>
    <xf numFmtId="0" fontId="19" fillId="5" borderId="3" xfId="0" applyFont="1" applyFill="1" applyBorder="1" applyProtection="1">
      <protection locked="0" hidden="1"/>
    </xf>
    <xf numFmtId="164" fontId="0" fillId="5" borderId="72" xfId="0" applyNumberFormat="1" applyFill="1" applyBorder="1" applyAlignment="1" applyProtection="1">
      <alignment horizontal="center"/>
      <protection hidden="1"/>
    </xf>
    <xf numFmtId="0" fontId="22" fillId="4" borderId="0" xfId="1" applyFont="1" applyFill="1" applyAlignment="1" applyProtection="1">
      <protection hidden="1"/>
    </xf>
    <xf numFmtId="0" fontId="16" fillId="17" borderId="0" xfId="0" applyFont="1" applyFill="1" applyProtection="1">
      <protection hidden="1"/>
    </xf>
    <xf numFmtId="0" fontId="130" fillId="4" borderId="54" xfId="0" applyFont="1" applyFill="1" applyBorder="1" applyAlignment="1" applyProtection="1">
      <alignment horizontal="center"/>
      <protection hidden="1"/>
    </xf>
    <xf numFmtId="0" fontId="131" fillId="17" borderId="0" xfId="0" applyFont="1" applyFill="1" applyBorder="1" applyAlignment="1" applyProtection="1">
      <alignment horizontal="center"/>
      <protection hidden="1"/>
    </xf>
    <xf numFmtId="0" fontId="23" fillId="17" borderId="0" xfId="0" applyFont="1" applyFill="1" applyAlignment="1" applyProtection="1">
      <alignment horizontal="right"/>
      <protection locked="0" hidden="1"/>
    </xf>
    <xf numFmtId="0" fontId="21" fillId="20" borderId="15" xfId="0" applyNumberFormat="1" applyFont="1" applyFill="1" applyBorder="1" applyAlignment="1" applyProtection="1">
      <protection locked="0" hidden="1"/>
    </xf>
    <xf numFmtId="0" fontId="0" fillId="22" borderId="0" xfId="0" applyFill="1" applyAlignment="1" applyProtection="1">
      <alignment horizontal="left"/>
      <protection locked="0" hidden="1"/>
    </xf>
    <xf numFmtId="0" fontId="14" fillId="22" borderId="0" xfId="0" applyFont="1" applyFill="1" applyAlignment="1" applyProtection="1">
      <alignment horizontal="left"/>
      <protection locked="0" hidden="1"/>
    </xf>
    <xf numFmtId="0" fontId="3" fillId="22" borderId="0" xfId="0" applyFont="1" applyFill="1" applyAlignment="1" applyProtection="1">
      <alignment horizontal="left"/>
      <protection locked="0" hidden="1"/>
    </xf>
    <xf numFmtId="0" fontId="0" fillId="5" borderId="0" xfId="0" applyFill="1" applyAlignment="1" applyProtection="1">
      <alignment horizontal="left"/>
      <protection locked="0" hidden="1"/>
    </xf>
    <xf numFmtId="0" fontId="3" fillId="5" borderId="0" xfId="0" applyFont="1" applyFill="1" applyAlignment="1" applyProtection="1">
      <alignment horizontal="left"/>
      <protection locked="0" hidden="1"/>
    </xf>
    <xf numFmtId="0" fontId="121" fillId="17" borderId="0" xfId="0" quotePrefix="1" applyFont="1" applyFill="1" applyAlignment="1" applyProtection="1">
      <alignment horizontal="left"/>
      <protection hidden="1"/>
    </xf>
    <xf numFmtId="0" fontId="22" fillId="4" borderId="54" xfId="0" applyFont="1" applyFill="1" applyBorder="1" applyAlignment="1" applyProtection="1">
      <alignment horizontal="center"/>
      <protection locked="0" hidden="1"/>
    </xf>
    <xf numFmtId="0" fontId="22" fillId="4" borderId="57" xfId="0" applyFont="1" applyFill="1" applyBorder="1" applyAlignment="1" applyProtection="1">
      <alignment horizontal="center"/>
      <protection locked="0" hidden="1"/>
    </xf>
    <xf numFmtId="164" fontId="5" fillId="5" borderId="1" xfId="0" applyNumberFormat="1" applyFont="1" applyFill="1" applyBorder="1" applyAlignment="1" applyProtection="1">
      <alignment horizontal="center"/>
      <protection hidden="1"/>
    </xf>
    <xf numFmtId="164" fontId="5" fillId="5" borderId="20" xfId="0" applyNumberFormat="1" applyFont="1" applyFill="1" applyBorder="1" applyAlignment="1" applyProtection="1">
      <alignment horizontal="center"/>
      <protection hidden="1"/>
    </xf>
    <xf numFmtId="0" fontId="108" fillId="17" borderId="0" xfId="0" applyFont="1" applyFill="1" applyProtection="1">
      <protection locked="0" hidden="1"/>
    </xf>
    <xf numFmtId="0" fontId="108" fillId="17" borderId="0" xfId="0" applyFont="1" applyFill="1" applyProtection="1">
      <protection hidden="1"/>
    </xf>
    <xf numFmtId="164" fontId="143" fillId="5" borderId="15" xfId="1" applyNumberFormat="1" applyFont="1" applyFill="1" applyBorder="1" applyAlignment="1" applyProtection="1">
      <alignment horizontal="center"/>
      <protection locked="0" hidden="1"/>
    </xf>
    <xf numFmtId="0" fontId="151" fillId="4" borderId="54" xfId="0" applyFont="1" applyFill="1" applyBorder="1" applyAlignment="1" applyProtection="1">
      <alignment horizontal="center"/>
      <protection hidden="1"/>
    </xf>
    <xf numFmtId="164" fontId="116" fillId="11" borderId="78" xfId="0" applyNumberFormat="1" applyFont="1" applyFill="1" applyBorder="1" applyAlignment="1" applyProtection="1">
      <alignment horizontal="center"/>
      <protection hidden="1"/>
    </xf>
    <xf numFmtId="164" fontId="23" fillId="38" borderId="85" xfId="0" applyNumberFormat="1" applyFont="1" applyFill="1" applyBorder="1" applyAlignment="1" applyProtection="1">
      <alignment horizontal="center"/>
      <protection hidden="1"/>
    </xf>
    <xf numFmtId="164" fontId="139" fillId="35" borderId="54" xfId="0" applyNumberFormat="1" applyFont="1" applyFill="1" applyBorder="1" applyAlignment="1" applyProtection="1">
      <alignment horizontal="center"/>
      <protection hidden="1"/>
    </xf>
    <xf numFmtId="0" fontId="0" fillId="17" borderId="86" xfId="0" applyFill="1" applyBorder="1" applyProtection="1">
      <protection hidden="1"/>
    </xf>
    <xf numFmtId="164" fontId="59" fillId="35" borderId="0" xfId="0" applyNumberFormat="1" applyFont="1" applyFill="1" applyAlignment="1" applyProtection="1">
      <alignment horizontal="center"/>
      <protection hidden="1"/>
    </xf>
    <xf numFmtId="0" fontId="16" fillId="17" borderId="0" xfId="0" applyFont="1" applyFill="1" applyAlignment="1" applyProtection="1">
      <alignment horizontal="right"/>
      <protection hidden="1"/>
    </xf>
    <xf numFmtId="0" fontId="23" fillId="16" borderId="17" xfId="0" applyFont="1" applyFill="1" applyBorder="1" applyProtection="1">
      <protection locked="0"/>
    </xf>
    <xf numFmtId="0" fontId="32" fillId="5" borderId="3" xfId="0" applyFont="1" applyFill="1" applyBorder="1" applyProtection="1">
      <protection locked="0"/>
    </xf>
    <xf numFmtId="40" fontId="32" fillId="5" borderId="21" xfId="0" applyNumberFormat="1" applyFont="1" applyFill="1" applyBorder="1" applyProtection="1">
      <protection locked="0"/>
    </xf>
    <xf numFmtId="8" fontId="31" fillId="5" borderId="19" xfId="0" applyNumberFormat="1" applyFont="1" applyFill="1" applyBorder="1" applyProtection="1">
      <protection locked="0"/>
    </xf>
    <xf numFmtId="0" fontId="32" fillId="5" borderId="22" xfId="0" applyFont="1" applyFill="1" applyBorder="1" applyProtection="1">
      <protection locked="0"/>
    </xf>
    <xf numFmtId="40" fontId="33" fillId="5" borderId="23" xfId="0" applyNumberFormat="1" applyFont="1" applyFill="1" applyBorder="1" applyProtection="1">
      <protection locked="0"/>
    </xf>
    <xf numFmtId="8" fontId="34" fillId="5" borderId="0" xfId="0" applyNumberFormat="1" applyFont="1" applyFill="1" applyBorder="1" applyProtection="1">
      <protection locked="0"/>
    </xf>
    <xf numFmtId="0" fontId="32" fillId="5" borderId="24" xfId="0" applyFont="1" applyFill="1" applyBorder="1" applyProtection="1">
      <protection locked="0"/>
    </xf>
    <xf numFmtId="40" fontId="33" fillId="5" borderId="0" xfId="0" applyNumberFormat="1" applyFont="1" applyFill="1" applyBorder="1" applyProtection="1">
      <protection locked="0"/>
    </xf>
    <xf numFmtId="8" fontId="83" fillId="0" borderId="1" xfId="0" applyNumberFormat="1" applyFont="1" applyFill="1" applyBorder="1" applyProtection="1">
      <protection locked="0"/>
    </xf>
    <xf numFmtId="8" fontId="84" fillId="29" borderId="2" xfId="0" applyNumberFormat="1" applyFont="1" applyFill="1" applyBorder="1" applyProtection="1">
      <protection locked="0"/>
    </xf>
    <xf numFmtId="8" fontId="83" fillId="0" borderId="1" xfId="0" quotePrefix="1" applyNumberFormat="1" applyFont="1" applyFill="1" applyBorder="1" applyProtection="1">
      <protection locked="0"/>
    </xf>
    <xf numFmtId="0" fontId="14" fillId="0" borderId="15" xfId="0" applyFont="1" applyFill="1" applyBorder="1" applyProtection="1">
      <protection locked="0"/>
    </xf>
    <xf numFmtId="0" fontId="109" fillId="0" borderId="1" xfId="0" applyFont="1" applyBorder="1" applyProtection="1">
      <protection locked="0"/>
    </xf>
    <xf numFmtId="0" fontId="110" fillId="34" borderId="1" xfId="0" applyFont="1" applyFill="1" applyBorder="1" applyProtection="1">
      <protection locked="0"/>
    </xf>
    <xf numFmtId="0" fontId="16" fillId="17" borderId="0" xfId="0" applyFont="1" applyFill="1" applyAlignment="1" applyProtection="1">
      <alignment horizontal="right"/>
    </xf>
    <xf numFmtId="0" fontId="0" fillId="17" borderId="0" xfId="0" applyFill="1" applyProtection="1">
      <protection locked="0"/>
    </xf>
    <xf numFmtId="0" fontId="44" fillId="4" borderId="54" xfId="0" applyFont="1" applyFill="1" applyBorder="1" applyAlignment="1" applyProtection="1">
      <alignment horizontal="center"/>
    </xf>
    <xf numFmtId="0" fontId="109" fillId="0" borderId="0" xfId="0" applyFont="1" applyBorder="1" applyProtection="1">
      <protection locked="0"/>
    </xf>
    <xf numFmtId="166" fontId="114" fillId="5" borderId="70" xfId="0" applyNumberFormat="1" applyFont="1" applyFill="1" applyBorder="1" applyAlignment="1" applyProtection="1">
      <alignment horizontal="center"/>
      <protection locked="0"/>
    </xf>
    <xf numFmtId="164" fontId="0" fillId="5" borderId="72" xfId="0" applyNumberFormat="1" applyFill="1" applyBorder="1" applyProtection="1">
      <protection locked="0"/>
    </xf>
    <xf numFmtId="164" fontId="18" fillId="5" borderId="72" xfId="0" applyNumberFormat="1" applyFont="1" applyFill="1" applyBorder="1" applyAlignment="1" applyProtection="1">
      <alignment horizontal="center"/>
      <protection locked="0"/>
    </xf>
    <xf numFmtId="0" fontId="19" fillId="5" borderId="72" xfId="0" applyFont="1" applyFill="1" applyBorder="1" applyAlignment="1" applyProtection="1">
      <alignment horizontal="center"/>
      <protection locked="0"/>
    </xf>
    <xf numFmtId="0" fontId="19" fillId="5" borderId="72" xfId="0" applyFont="1" applyFill="1" applyBorder="1" applyAlignment="1" applyProtection="1">
      <alignment horizontal="left"/>
      <protection locked="0"/>
    </xf>
    <xf numFmtId="0" fontId="22" fillId="14" borderId="0" xfId="0" applyFont="1" applyFill="1" applyProtection="1">
      <protection locked="0"/>
    </xf>
    <xf numFmtId="0" fontId="0" fillId="14" borderId="0" xfId="0" applyFill="1" applyProtection="1">
      <protection locked="0"/>
    </xf>
    <xf numFmtId="8" fontId="18" fillId="5" borderId="1" xfId="0" applyNumberFormat="1" applyFont="1" applyFill="1" applyBorder="1" applyAlignment="1" applyProtection="1">
      <protection locked="0"/>
    </xf>
    <xf numFmtId="0" fontId="16" fillId="14" borderId="0" xfId="0" applyFont="1" applyFill="1" applyProtection="1">
      <protection locked="0"/>
    </xf>
    <xf numFmtId="14" fontId="0" fillId="0" borderId="0" xfId="0" applyNumberFormat="1" applyFill="1" applyProtection="1">
      <protection hidden="1"/>
    </xf>
    <xf numFmtId="0" fontId="1" fillId="5" borderId="15" xfId="0" applyFont="1" applyFill="1" applyBorder="1" applyProtection="1">
      <protection locked="0"/>
    </xf>
    <xf numFmtId="0" fontId="14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118" fillId="14" borderId="0" xfId="0" applyFont="1" applyFill="1" applyAlignment="1" applyProtection="1">
      <alignment horizontal="center" vertical="center"/>
      <protection hidden="1"/>
    </xf>
    <xf numFmtId="0" fontId="7" fillId="5" borderId="0" xfId="1" applyFill="1" applyBorder="1" applyAlignment="1" applyProtection="1">
      <alignment horizontal="center"/>
      <protection locked="0" hidden="1"/>
    </xf>
    <xf numFmtId="0" fontId="65" fillId="14" borderId="0" xfId="0" applyFont="1" applyFill="1" applyAlignment="1" applyProtection="1">
      <alignment horizontal="center"/>
      <protection hidden="1"/>
    </xf>
    <xf numFmtId="0" fontId="16" fillId="14" borderId="0" xfId="0" applyFont="1" applyFill="1" applyAlignment="1" applyProtection="1">
      <alignment horizontal="center"/>
      <protection hidden="1"/>
    </xf>
    <xf numFmtId="0" fontId="66" fillId="5" borderId="10" xfId="0" applyFont="1" applyFill="1" applyBorder="1" applyAlignment="1" applyProtection="1">
      <alignment horizontal="center"/>
      <protection hidden="1"/>
    </xf>
    <xf numFmtId="0" fontId="66" fillId="5" borderId="0" xfId="0" applyFont="1" applyFill="1" applyBorder="1" applyAlignment="1" applyProtection="1">
      <alignment horizontal="center"/>
      <protection hidden="1"/>
    </xf>
    <xf numFmtId="0" fontId="66" fillId="5" borderId="11" xfId="0" applyFont="1" applyFill="1" applyBorder="1" applyAlignment="1" applyProtection="1">
      <alignment horizontal="center"/>
      <protection hidden="1"/>
    </xf>
    <xf numFmtId="0" fontId="7" fillId="5" borderId="0" xfId="1" applyFill="1" applyBorder="1" applyAlignment="1" applyProtection="1">
      <alignment horizontal="left"/>
      <protection locked="0" hidden="1"/>
    </xf>
    <xf numFmtId="0" fontId="41" fillId="19" borderId="0" xfId="1" applyFont="1" applyFill="1" applyAlignment="1" applyProtection="1">
      <alignment horizontal="center" vertical="center"/>
      <protection hidden="1"/>
    </xf>
    <xf numFmtId="0" fontId="16" fillId="33" borderId="0" xfId="0" applyFont="1" applyFill="1" applyBorder="1" applyAlignment="1" applyProtection="1">
      <alignment horizontal="center" vertical="center" wrapText="1"/>
      <protection locked="0" hidden="1"/>
    </xf>
    <xf numFmtId="0" fontId="16" fillId="36" borderId="0" xfId="1" applyFont="1" applyFill="1" applyBorder="1" applyAlignment="1" applyProtection="1">
      <alignment horizontal="center" vertical="center" wrapText="1"/>
      <protection locked="0" hidden="1"/>
    </xf>
    <xf numFmtId="0" fontId="41" fillId="25" borderId="0" xfId="1" applyFont="1" applyFill="1" applyAlignment="1" applyProtection="1">
      <alignment horizontal="center" vertical="center"/>
      <protection hidden="1"/>
    </xf>
    <xf numFmtId="0" fontId="21" fillId="17" borderId="24" xfId="1" applyFont="1" applyFill="1" applyBorder="1" applyAlignment="1" applyProtection="1">
      <alignment horizontal="center" vertical="center" wrapText="1"/>
      <protection hidden="1"/>
    </xf>
    <xf numFmtId="0" fontId="18" fillId="11" borderId="24" xfId="1" applyFont="1" applyFill="1" applyBorder="1" applyAlignment="1" applyProtection="1">
      <alignment horizontal="center" vertical="center" wrapText="1"/>
      <protection hidden="1"/>
    </xf>
    <xf numFmtId="0" fontId="22" fillId="14" borderId="0" xfId="0" applyFont="1" applyFill="1" applyAlignment="1" applyProtection="1">
      <alignment horizontal="center"/>
      <protection hidden="1"/>
    </xf>
    <xf numFmtId="164" fontId="41" fillId="15" borderId="25" xfId="1" applyNumberFormat="1" applyFont="1" applyFill="1" applyBorder="1" applyAlignment="1" applyProtection="1">
      <alignment horizontal="center"/>
      <protection hidden="1"/>
    </xf>
    <xf numFmtId="164" fontId="41" fillId="15" borderId="27" xfId="1" applyNumberFormat="1" applyFont="1" applyFill="1" applyBorder="1" applyAlignment="1" applyProtection="1">
      <alignment horizontal="center"/>
      <protection hidden="1"/>
    </xf>
    <xf numFmtId="0" fontId="76" fillId="26" borderId="0" xfId="1" applyFont="1" applyFill="1" applyAlignment="1" applyProtection="1">
      <alignment horizontal="center" vertical="center"/>
      <protection hidden="1"/>
    </xf>
    <xf numFmtId="0" fontId="56" fillId="22" borderId="0" xfId="0" applyFont="1" applyFill="1" applyAlignment="1" applyProtection="1">
      <alignment horizontal="center"/>
      <protection hidden="1"/>
    </xf>
    <xf numFmtId="0" fontId="23" fillId="22" borderId="19" xfId="0" applyFont="1" applyFill="1" applyBorder="1" applyAlignment="1" applyProtection="1">
      <alignment horizontal="right"/>
      <protection hidden="1"/>
    </xf>
    <xf numFmtId="0" fontId="23" fillId="22" borderId="0" xfId="0" applyFont="1" applyFill="1" applyAlignment="1" applyProtection="1">
      <alignment horizontal="right"/>
      <protection hidden="1"/>
    </xf>
    <xf numFmtId="0" fontId="39" fillId="14" borderId="0" xfId="0" applyFont="1" applyFill="1" applyAlignment="1" applyProtection="1">
      <alignment horizontal="left"/>
      <protection hidden="1"/>
    </xf>
    <xf numFmtId="0" fontId="23" fillId="14" borderId="0" xfId="0" applyFont="1" applyFill="1" applyAlignment="1" applyProtection="1">
      <alignment horizontal="left"/>
      <protection hidden="1"/>
    </xf>
    <xf numFmtId="0" fontId="16" fillId="14" borderId="0" xfId="0" applyFont="1" applyFill="1" applyAlignment="1" applyProtection="1">
      <alignment horizontal="left"/>
      <protection hidden="1"/>
    </xf>
    <xf numFmtId="0" fontId="35" fillId="21" borderId="1" xfId="0" applyFont="1" applyFill="1" applyBorder="1" applyAlignment="1" applyProtection="1">
      <alignment horizontal="right"/>
      <protection hidden="1"/>
    </xf>
    <xf numFmtId="0" fontId="35" fillId="21" borderId="2" xfId="0" applyFont="1" applyFill="1" applyBorder="1" applyAlignment="1" applyProtection="1">
      <alignment horizontal="right"/>
      <protection hidden="1"/>
    </xf>
    <xf numFmtId="0" fontId="35" fillId="21" borderId="3" xfId="0" applyFont="1" applyFill="1" applyBorder="1" applyAlignment="1" applyProtection="1">
      <alignment horizontal="right"/>
      <protection hidden="1"/>
    </xf>
    <xf numFmtId="0" fontId="5" fillId="21" borderId="1" xfId="0" applyFont="1" applyFill="1" applyBorder="1" applyAlignment="1" applyProtection="1">
      <alignment horizontal="left"/>
      <protection hidden="1"/>
    </xf>
    <xf numFmtId="0" fontId="5" fillId="21" borderId="2" xfId="0" applyFont="1" applyFill="1" applyBorder="1" applyAlignment="1" applyProtection="1">
      <alignment horizontal="left"/>
      <protection hidden="1"/>
    </xf>
    <xf numFmtId="0" fontId="5" fillId="21" borderId="3" xfId="0" applyFont="1" applyFill="1" applyBorder="1" applyAlignment="1" applyProtection="1">
      <alignment horizontal="left"/>
      <protection hidden="1"/>
    </xf>
    <xf numFmtId="0" fontId="19" fillId="14" borderId="0" xfId="0" applyFont="1" applyFill="1" applyAlignment="1" applyProtection="1">
      <alignment horizontal="center"/>
      <protection hidden="1"/>
    </xf>
    <xf numFmtId="0" fontId="23" fillId="22" borderId="22" xfId="0" applyFont="1" applyFill="1" applyBorder="1" applyAlignment="1" applyProtection="1">
      <alignment horizontal="right"/>
      <protection hidden="1"/>
    </xf>
    <xf numFmtId="0" fontId="23" fillId="16" borderId="1" xfId="0" applyFont="1" applyFill="1" applyBorder="1" applyAlignment="1" applyProtection="1">
      <alignment horizontal="left"/>
      <protection hidden="1"/>
    </xf>
    <xf numFmtId="0" fontId="23" fillId="16" borderId="2" xfId="0" applyFont="1" applyFill="1" applyBorder="1" applyAlignment="1" applyProtection="1">
      <alignment horizontal="left"/>
      <protection hidden="1"/>
    </xf>
    <xf numFmtId="0" fontId="23" fillId="16" borderId="3" xfId="0" applyFont="1" applyFill="1" applyBorder="1" applyAlignment="1" applyProtection="1">
      <alignment horizontal="left"/>
      <protection hidden="1"/>
    </xf>
    <xf numFmtId="0" fontId="5" fillId="11" borderId="23" xfId="0" applyFont="1" applyFill="1" applyBorder="1" applyAlignment="1" applyProtection="1">
      <alignment horizontal="left"/>
      <protection hidden="1"/>
    </xf>
    <xf numFmtId="0" fontId="5" fillId="11" borderId="0" xfId="0" applyFont="1" applyFill="1" applyBorder="1" applyAlignment="1" applyProtection="1">
      <alignment horizontal="left"/>
      <protection hidden="1"/>
    </xf>
    <xf numFmtId="0" fontId="5" fillId="11" borderId="24" xfId="0" applyFont="1" applyFill="1" applyBorder="1" applyAlignment="1" applyProtection="1">
      <alignment horizontal="left"/>
      <protection hidden="1"/>
    </xf>
    <xf numFmtId="0" fontId="27" fillId="11" borderId="23" xfId="0" quotePrefix="1" applyFont="1" applyFill="1" applyBorder="1" applyAlignment="1" applyProtection="1">
      <alignment horizontal="right"/>
      <protection hidden="1"/>
    </xf>
    <xf numFmtId="0" fontId="27" fillId="11" borderId="0" xfId="0" applyFont="1" applyFill="1" applyBorder="1" applyAlignment="1" applyProtection="1">
      <alignment horizontal="right"/>
      <protection hidden="1"/>
    </xf>
    <xf numFmtId="0" fontId="27" fillId="11" borderId="24" xfId="0" applyFont="1" applyFill="1" applyBorder="1" applyAlignment="1" applyProtection="1">
      <alignment horizontal="right"/>
      <protection hidden="1"/>
    </xf>
    <xf numFmtId="0" fontId="18" fillId="11" borderId="20" xfId="0" applyFont="1" applyFill="1" applyBorder="1" applyAlignment="1" applyProtection="1">
      <alignment horizontal="right"/>
      <protection hidden="1"/>
    </xf>
    <xf numFmtId="0" fontId="18" fillId="11" borderId="17" xfId="0" applyFont="1" applyFill="1" applyBorder="1" applyAlignment="1" applyProtection="1">
      <alignment horizontal="right"/>
      <protection hidden="1"/>
    </xf>
    <xf numFmtId="0" fontId="18" fillId="11" borderId="18" xfId="0" applyFont="1" applyFill="1" applyBorder="1" applyAlignment="1" applyProtection="1">
      <alignment horizontal="right"/>
      <protection hidden="1"/>
    </xf>
    <xf numFmtId="0" fontId="5" fillId="11" borderId="21" xfId="0" applyFont="1" applyFill="1" applyBorder="1" applyAlignment="1" applyProtection="1">
      <alignment horizontal="left"/>
      <protection hidden="1"/>
    </xf>
    <xf numFmtId="0" fontId="5" fillId="11" borderId="19" xfId="0" applyFont="1" applyFill="1" applyBorder="1" applyAlignment="1" applyProtection="1">
      <alignment horizontal="left"/>
      <protection hidden="1"/>
    </xf>
    <xf numFmtId="0" fontId="5" fillId="11" borderId="22" xfId="0" applyFont="1" applyFill="1" applyBorder="1" applyAlignment="1" applyProtection="1">
      <alignment horizontal="left"/>
      <protection hidden="1"/>
    </xf>
    <xf numFmtId="0" fontId="27" fillId="11" borderId="23" xfId="0" applyFont="1" applyFill="1" applyBorder="1" applyAlignment="1" applyProtection="1">
      <alignment horizontal="right"/>
      <protection hidden="1"/>
    </xf>
    <xf numFmtId="0" fontId="23" fillId="22" borderId="19" xfId="0" quotePrefix="1" applyFont="1" applyFill="1" applyBorder="1" applyAlignment="1" applyProtection="1">
      <alignment horizontal="right"/>
      <protection hidden="1"/>
    </xf>
    <xf numFmtId="0" fontId="23" fillId="22" borderId="0" xfId="0" applyFont="1" applyFill="1" applyBorder="1" applyAlignment="1" applyProtection="1">
      <alignment horizontal="right"/>
      <protection hidden="1"/>
    </xf>
    <xf numFmtId="0" fontId="23" fillId="22" borderId="0" xfId="0" quotePrefix="1" applyFont="1" applyFill="1" applyAlignment="1" applyProtection="1">
      <alignment horizontal="right"/>
      <protection hidden="1"/>
    </xf>
    <xf numFmtId="164" fontId="15" fillId="15" borderId="7" xfId="0" applyNumberFormat="1" applyFont="1" applyFill="1" applyBorder="1" applyAlignment="1" applyProtection="1">
      <alignment horizontal="center"/>
      <protection hidden="1"/>
    </xf>
    <xf numFmtId="164" fontId="15" fillId="15" borderId="8" xfId="0" applyNumberFormat="1" applyFont="1" applyFill="1" applyBorder="1" applyAlignment="1" applyProtection="1">
      <alignment horizontal="center"/>
      <protection hidden="1"/>
    </xf>
    <xf numFmtId="164" fontId="15" fillId="15" borderId="9" xfId="0" applyNumberFormat="1" applyFont="1" applyFill="1" applyBorder="1" applyAlignment="1" applyProtection="1">
      <alignment horizontal="center"/>
      <protection hidden="1"/>
    </xf>
    <xf numFmtId="164" fontId="15" fillId="15" borderId="12" xfId="0" applyNumberFormat="1" applyFont="1" applyFill="1" applyBorder="1" applyAlignment="1" applyProtection="1">
      <alignment horizontal="center"/>
      <protection hidden="1"/>
    </xf>
    <xf numFmtId="164" fontId="15" fillId="15" borderId="13" xfId="0" applyNumberFormat="1" applyFont="1" applyFill="1" applyBorder="1" applyAlignment="1" applyProtection="1">
      <alignment horizontal="center"/>
      <protection hidden="1"/>
    </xf>
    <xf numFmtId="164" fontId="15" fillId="15" borderId="14" xfId="0" applyNumberFormat="1" applyFont="1" applyFill="1" applyBorder="1" applyAlignment="1" applyProtection="1">
      <alignment horizontal="center"/>
      <protection hidden="1"/>
    </xf>
    <xf numFmtId="164" fontId="15" fillId="15" borderId="10" xfId="0" applyNumberFormat="1" applyFont="1" applyFill="1" applyBorder="1" applyAlignment="1" applyProtection="1">
      <alignment horizontal="center"/>
      <protection hidden="1"/>
    </xf>
    <xf numFmtId="164" fontId="15" fillId="15" borderId="0" xfId="0" applyNumberFormat="1" applyFont="1" applyFill="1" applyBorder="1" applyAlignment="1" applyProtection="1">
      <alignment horizontal="center"/>
      <protection hidden="1"/>
    </xf>
    <xf numFmtId="164" fontId="15" fillId="15" borderId="11" xfId="0" applyNumberFormat="1" applyFont="1" applyFill="1" applyBorder="1" applyAlignment="1" applyProtection="1">
      <alignment horizontal="center"/>
      <protection hidden="1"/>
    </xf>
    <xf numFmtId="0" fontId="21" fillId="19" borderId="20" xfId="0" applyFont="1" applyFill="1" applyBorder="1" applyAlignment="1" applyProtection="1">
      <alignment horizontal="right"/>
      <protection hidden="1"/>
    </xf>
    <xf numFmtId="0" fontId="21" fillId="19" borderId="17" xfId="0" applyFont="1" applyFill="1" applyBorder="1" applyAlignment="1" applyProtection="1">
      <alignment horizontal="right"/>
      <protection hidden="1"/>
    </xf>
    <xf numFmtId="0" fontId="23" fillId="19" borderId="21" xfId="0" applyFont="1" applyFill="1" applyBorder="1" applyAlignment="1" applyProtection="1">
      <alignment horizontal="left"/>
      <protection hidden="1"/>
    </xf>
    <xf numFmtId="0" fontId="23" fillId="19" borderId="19" xfId="0" applyFont="1" applyFill="1" applyBorder="1" applyAlignment="1" applyProtection="1">
      <alignment horizontal="left"/>
      <protection hidden="1"/>
    </xf>
    <xf numFmtId="0" fontId="23" fillId="19" borderId="22" xfId="0" applyFont="1" applyFill="1" applyBorder="1" applyAlignment="1" applyProtection="1">
      <alignment horizontal="left"/>
      <protection hidden="1"/>
    </xf>
    <xf numFmtId="0" fontId="23" fillId="19" borderId="23" xfId="0" applyFont="1" applyFill="1" applyBorder="1" applyAlignment="1" applyProtection="1">
      <alignment horizontal="left"/>
      <protection hidden="1"/>
    </xf>
    <xf numFmtId="0" fontId="23" fillId="19" borderId="0" xfId="0" applyFont="1" applyFill="1" applyBorder="1" applyAlignment="1" applyProtection="1">
      <alignment horizontal="left"/>
      <protection hidden="1"/>
    </xf>
    <xf numFmtId="0" fontId="23" fillId="19" borderId="24" xfId="0" applyFont="1" applyFill="1" applyBorder="1" applyAlignment="1" applyProtection="1">
      <alignment horizontal="left"/>
      <protection hidden="1"/>
    </xf>
    <xf numFmtId="164" fontId="15" fillId="15" borderId="21" xfId="0" applyNumberFormat="1" applyFont="1" applyFill="1" applyBorder="1" applyAlignment="1" applyProtection="1">
      <alignment horizontal="center"/>
      <protection hidden="1"/>
    </xf>
    <xf numFmtId="164" fontId="15" fillId="15" borderId="19" xfId="0" applyNumberFormat="1" applyFont="1" applyFill="1" applyBorder="1" applyAlignment="1" applyProtection="1">
      <alignment horizontal="center"/>
      <protection hidden="1"/>
    </xf>
    <xf numFmtId="164" fontId="15" fillId="15" borderId="22" xfId="0" applyNumberFormat="1" applyFont="1" applyFill="1" applyBorder="1" applyAlignment="1" applyProtection="1">
      <alignment horizontal="center"/>
      <protection hidden="1"/>
    </xf>
    <xf numFmtId="164" fontId="41" fillId="15" borderId="20" xfId="1" applyNumberFormat="1" applyFont="1" applyFill="1" applyBorder="1" applyAlignment="1" applyProtection="1">
      <alignment horizontal="center"/>
      <protection hidden="1"/>
    </xf>
    <xf numFmtId="164" fontId="41" fillId="15" borderId="17" xfId="1" applyNumberFormat="1" applyFont="1" applyFill="1" applyBorder="1" applyAlignment="1" applyProtection="1">
      <alignment horizontal="center"/>
      <protection hidden="1"/>
    </xf>
    <xf numFmtId="164" fontId="41" fillId="15" borderId="18" xfId="1" applyNumberFormat="1" applyFont="1" applyFill="1" applyBorder="1" applyAlignment="1" applyProtection="1">
      <alignment horizontal="center"/>
      <protection hidden="1"/>
    </xf>
    <xf numFmtId="164" fontId="15" fillId="15" borderId="23" xfId="0" applyNumberFormat="1" applyFont="1" applyFill="1" applyBorder="1" applyAlignment="1" applyProtection="1">
      <alignment horizontal="center"/>
      <protection hidden="1"/>
    </xf>
    <xf numFmtId="164" fontId="15" fillId="15" borderId="24" xfId="0" applyNumberFormat="1" applyFont="1" applyFill="1" applyBorder="1" applyAlignment="1" applyProtection="1">
      <alignment horizontal="center"/>
      <protection hidden="1"/>
    </xf>
    <xf numFmtId="0" fontId="23" fillId="22" borderId="24" xfId="0" applyFont="1" applyFill="1" applyBorder="1" applyAlignment="1" applyProtection="1">
      <alignment horizontal="right"/>
      <protection hidden="1"/>
    </xf>
    <xf numFmtId="0" fontId="0" fillId="15" borderId="12" xfId="0" applyFill="1" applyBorder="1" applyAlignment="1" applyProtection="1">
      <alignment horizontal="center"/>
      <protection hidden="1"/>
    </xf>
    <xf numFmtId="0" fontId="0" fillId="15" borderId="13" xfId="0" applyFill="1" applyBorder="1" applyAlignment="1" applyProtection="1">
      <alignment horizontal="center"/>
      <protection hidden="1"/>
    </xf>
    <xf numFmtId="0" fontId="0" fillId="15" borderId="14" xfId="0" applyFill="1" applyBorder="1" applyAlignment="1" applyProtection="1">
      <alignment horizontal="center"/>
      <protection hidden="1"/>
    </xf>
    <xf numFmtId="0" fontId="21" fillId="17" borderId="23" xfId="0" applyFont="1" applyFill="1" applyBorder="1" applyAlignment="1" applyProtection="1">
      <alignment horizontal="right"/>
      <protection hidden="1"/>
    </xf>
    <xf numFmtId="0" fontId="21" fillId="17" borderId="0" xfId="0" applyFont="1" applyFill="1" applyBorder="1" applyAlignment="1" applyProtection="1">
      <alignment horizontal="right"/>
      <protection hidden="1"/>
    </xf>
    <xf numFmtId="0" fontId="21" fillId="17" borderId="20" xfId="0" applyFont="1" applyFill="1" applyBorder="1" applyAlignment="1" applyProtection="1">
      <alignment horizontal="left"/>
      <protection hidden="1"/>
    </xf>
    <xf numFmtId="0" fontId="21" fillId="17" borderId="17" xfId="0" applyFont="1" applyFill="1" applyBorder="1" applyAlignment="1" applyProtection="1">
      <alignment horizontal="left"/>
      <protection hidden="1"/>
    </xf>
    <xf numFmtId="0" fontId="21" fillId="17" borderId="18" xfId="0" applyFont="1" applyFill="1" applyBorder="1" applyAlignment="1" applyProtection="1">
      <alignment horizontal="left"/>
      <protection hidden="1"/>
    </xf>
    <xf numFmtId="0" fontId="23" fillId="17" borderId="21" xfId="0" applyFont="1" applyFill="1" applyBorder="1" applyAlignment="1" applyProtection="1">
      <alignment horizontal="left"/>
      <protection hidden="1"/>
    </xf>
    <xf numFmtId="0" fontId="23" fillId="17" borderId="19" xfId="0" applyFont="1" applyFill="1" applyBorder="1" applyAlignment="1" applyProtection="1">
      <alignment horizontal="left"/>
      <protection hidden="1"/>
    </xf>
    <xf numFmtId="0" fontId="23" fillId="17" borderId="22" xfId="0" applyFont="1" applyFill="1" applyBorder="1" applyAlignment="1" applyProtection="1">
      <alignment horizontal="left"/>
      <protection hidden="1"/>
    </xf>
    <xf numFmtId="0" fontId="23" fillId="15" borderId="4" xfId="0" applyFont="1" applyFill="1" applyBorder="1" applyAlignment="1" applyProtection="1">
      <alignment horizontal="center"/>
      <protection hidden="1"/>
    </xf>
    <xf numFmtId="0" fontId="23" fillId="15" borderId="5" xfId="0" applyFont="1" applyFill="1" applyBorder="1" applyAlignment="1" applyProtection="1">
      <alignment horizontal="center"/>
      <protection hidden="1"/>
    </xf>
    <xf numFmtId="0" fontId="23" fillId="15" borderId="6" xfId="0" applyFont="1" applyFill="1" applyBorder="1" applyAlignment="1" applyProtection="1">
      <alignment horizontal="center"/>
      <protection hidden="1"/>
    </xf>
    <xf numFmtId="0" fontId="23" fillId="14" borderId="0" xfId="0" quotePrefix="1" applyFont="1" applyFill="1" applyAlignment="1" applyProtection="1">
      <alignment horizontal="left"/>
      <protection hidden="1"/>
    </xf>
    <xf numFmtId="0" fontId="23" fillId="14" borderId="21" xfId="0" quotePrefix="1" applyFont="1" applyFill="1" applyBorder="1" applyAlignment="1" applyProtection="1">
      <alignment horizontal="left"/>
      <protection hidden="1"/>
    </xf>
    <xf numFmtId="0" fontId="23" fillId="14" borderId="19" xfId="0" quotePrefix="1" applyFont="1" applyFill="1" applyBorder="1" applyAlignment="1" applyProtection="1">
      <alignment horizontal="left"/>
      <protection hidden="1"/>
    </xf>
    <xf numFmtId="0" fontId="23" fillId="14" borderId="23" xfId="0" quotePrefix="1" applyFont="1" applyFill="1" applyBorder="1" applyAlignment="1" applyProtection="1">
      <alignment horizontal="left"/>
      <protection hidden="1"/>
    </xf>
    <xf numFmtId="0" fontId="23" fillId="16" borderId="28" xfId="0" applyFont="1" applyFill="1" applyBorder="1" applyAlignment="1" applyProtection="1">
      <alignment horizontal="left"/>
      <protection hidden="1"/>
    </xf>
    <xf numFmtId="0" fontId="23" fillId="16" borderId="8" xfId="0" applyFont="1" applyFill="1" applyBorder="1" applyAlignment="1" applyProtection="1">
      <alignment horizontal="left"/>
      <protection hidden="1"/>
    </xf>
    <xf numFmtId="0" fontId="35" fillId="21" borderId="1" xfId="0" quotePrefix="1" applyFont="1" applyFill="1" applyBorder="1" applyAlignment="1" applyProtection="1">
      <alignment horizontal="left"/>
      <protection hidden="1"/>
    </xf>
    <xf numFmtId="0" fontId="35" fillId="21" borderId="2" xfId="0" applyFont="1" applyFill="1" applyBorder="1" applyAlignment="1" applyProtection="1">
      <alignment horizontal="left"/>
      <protection hidden="1"/>
    </xf>
    <xf numFmtId="0" fontId="35" fillId="21" borderId="3" xfId="0" applyFont="1" applyFill="1" applyBorder="1" applyAlignment="1" applyProtection="1">
      <alignment horizontal="left"/>
      <protection hidden="1"/>
    </xf>
    <xf numFmtId="0" fontId="23" fillId="14" borderId="19" xfId="0" applyFont="1" applyFill="1" applyBorder="1" applyAlignment="1" applyProtection="1">
      <alignment horizontal="left"/>
      <protection hidden="1"/>
    </xf>
    <xf numFmtId="0" fontId="18" fillId="11" borderId="20" xfId="0" applyFont="1" applyFill="1" applyBorder="1" applyAlignment="1" applyProtection="1">
      <alignment horizontal="left"/>
      <protection hidden="1"/>
    </xf>
    <xf numFmtId="0" fontId="18" fillId="11" borderId="17" xfId="0" applyFont="1" applyFill="1" applyBorder="1" applyAlignment="1" applyProtection="1">
      <alignment horizontal="left"/>
      <protection hidden="1"/>
    </xf>
    <xf numFmtId="0" fontId="18" fillId="11" borderId="18" xfId="0" applyFont="1" applyFill="1" applyBorder="1" applyAlignment="1" applyProtection="1">
      <alignment horizontal="left"/>
      <protection hidden="1"/>
    </xf>
    <xf numFmtId="0" fontId="27" fillId="11" borderId="23" xfId="0" quotePrefix="1" applyFont="1" applyFill="1" applyBorder="1" applyAlignment="1" applyProtection="1">
      <alignment horizontal="left"/>
      <protection hidden="1"/>
    </xf>
    <xf numFmtId="0" fontId="27" fillId="11" borderId="0" xfId="0" applyFont="1" applyFill="1" applyBorder="1" applyAlignment="1" applyProtection="1">
      <alignment horizontal="left"/>
      <protection hidden="1"/>
    </xf>
    <xf numFmtId="0" fontId="27" fillId="11" borderId="24" xfId="0" applyFont="1" applyFill="1" applyBorder="1" applyAlignment="1" applyProtection="1">
      <alignment horizontal="left"/>
      <protection hidden="1"/>
    </xf>
    <xf numFmtId="164" fontId="15" fillId="15" borderId="7" xfId="0" applyNumberFormat="1" applyFont="1" applyFill="1" applyBorder="1" applyAlignment="1" applyProtection="1">
      <alignment horizontal="center" vertical="center"/>
      <protection hidden="1"/>
    </xf>
    <xf numFmtId="164" fontId="15" fillId="15" borderId="8" xfId="0" applyNumberFormat="1" applyFont="1" applyFill="1" applyBorder="1" applyAlignment="1" applyProtection="1">
      <alignment horizontal="center" vertical="center"/>
      <protection hidden="1"/>
    </xf>
    <xf numFmtId="164" fontId="15" fillId="15" borderId="9" xfId="0" applyNumberFormat="1" applyFont="1" applyFill="1" applyBorder="1" applyAlignment="1" applyProtection="1">
      <alignment horizontal="center" vertical="center"/>
      <protection hidden="1"/>
    </xf>
    <xf numFmtId="164" fontId="30" fillId="15" borderId="10" xfId="0" quotePrefix="1" applyNumberFormat="1" applyFont="1" applyFill="1" applyBorder="1" applyAlignment="1" applyProtection="1">
      <alignment horizontal="left"/>
      <protection hidden="1"/>
    </xf>
    <xf numFmtId="164" fontId="30" fillId="15" borderId="0" xfId="0" applyNumberFormat="1" applyFont="1" applyFill="1" applyBorder="1" applyAlignment="1" applyProtection="1">
      <alignment horizontal="left"/>
      <protection hidden="1"/>
    </xf>
    <xf numFmtId="164" fontId="30" fillId="15" borderId="11" xfId="0" applyNumberFormat="1" applyFont="1" applyFill="1" applyBorder="1" applyAlignment="1" applyProtection="1">
      <alignment horizontal="left"/>
      <protection hidden="1"/>
    </xf>
    <xf numFmtId="0" fontId="49" fillId="17" borderId="23" xfId="0" quotePrefix="1" applyFont="1" applyFill="1" applyBorder="1" applyAlignment="1" applyProtection="1">
      <alignment horizontal="left"/>
      <protection hidden="1"/>
    </xf>
    <xf numFmtId="0" fontId="49" fillId="17" borderId="0" xfId="0" applyFont="1" applyFill="1" applyBorder="1" applyAlignment="1" applyProtection="1">
      <alignment horizontal="left"/>
      <protection hidden="1"/>
    </xf>
    <xf numFmtId="0" fontId="49" fillId="17" borderId="24" xfId="0" applyFont="1" applyFill="1" applyBorder="1" applyAlignment="1" applyProtection="1">
      <alignment horizontal="left"/>
      <protection hidden="1"/>
    </xf>
    <xf numFmtId="0" fontId="15" fillId="15" borderId="4" xfId="0" applyFont="1" applyFill="1" applyBorder="1" applyAlignment="1" applyProtection="1">
      <alignment horizontal="center"/>
      <protection hidden="1"/>
    </xf>
    <xf numFmtId="0" fontId="15" fillId="15" borderId="5" xfId="0" applyFont="1" applyFill="1" applyBorder="1" applyAlignment="1" applyProtection="1">
      <alignment horizontal="center"/>
      <protection hidden="1"/>
    </xf>
    <xf numFmtId="0" fontId="15" fillId="15" borderId="6" xfId="0" applyFont="1" applyFill="1" applyBorder="1" applyAlignment="1" applyProtection="1">
      <alignment horizontal="center"/>
      <protection hidden="1"/>
    </xf>
    <xf numFmtId="164" fontId="30" fillId="15" borderId="0" xfId="0" quotePrefix="1" applyNumberFormat="1" applyFont="1" applyFill="1" applyBorder="1" applyAlignment="1" applyProtection="1">
      <alignment horizontal="left"/>
      <protection hidden="1"/>
    </xf>
    <xf numFmtId="8" fontId="25" fillId="5" borderId="1" xfId="0" applyNumberFormat="1" applyFont="1" applyFill="1" applyBorder="1" applyAlignment="1" applyProtection="1">
      <alignment horizontal="center"/>
      <protection locked="0"/>
    </xf>
    <xf numFmtId="8" fontId="25" fillId="5" borderId="2" xfId="0" applyNumberFormat="1" applyFont="1" applyFill="1" applyBorder="1" applyAlignment="1" applyProtection="1">
      <alignment horizontal="center"/>
      <protection locked="0"/>
    </xf>
    <xf numFmtId="8" fontId="29" fillId="5" borderId="20" xfId="0" applyNumberFormat="1" applyFont="1" applyFill="1" applyBorder="1" applyAlignment="1" applyProtection="1">
      <alignment horizontal="right"/>
      <protection hidden="1"/>
    </xf>
    <xf numFmtId="0" fontId="29" fillId="5" borderId="17" xfId="0" applyFont="1" applyFill="1" applyBorder="1" applyAlignment="1" applyProtection="1">
      <alignment horizontal="right"/>
      <protection hidden="1"/>
    </xf>
    <xf numFmtId="8" fontId="24" fillId="17" borderId="1" xfId="0" applyNumberFormat="1" applyFont="1" applyFill="1" applyBorder="1" applyAlignment="1" applyProtection="1">
      <alignment horizontal="right"/>
      <protection hidden="1"/>
    </xf>
    <xf numFmtId="0" fontId="24" fillId="17" borderId="2" xfId="0" applyFont="1" applyFill="1" applyBorder="1" applyAlignment="1" applyProtection="1">
      <alignment horizontal="right"/>
      <protection hidden="1"/>
    </xf>
    <xf numFmtId="8" fontId="28" fillId="17" borderId="1" xfId="0" applyNumberFormat="1" applyFont="1" applyFill="1" applyBorder="1" applyAlignment="1" applyProtection="1">
      <alignment horizontal="right"/>
      <protection hidden="1"/>
    </xf>
    <xf numFmtId="0" fontId="28" fillId="17" borderId="2" xfId="0" applyFont="1" applyFill="1" applyBorder="1" applyAlignment="1" applyProtection="1">
      <alignment horizontal="right"/>
      <protection hidden="1"/>
    </xf>
    <xf numFmtId="0" fontId="23" fillId="14" borderId="19" xfId="0" applyFont="1" applyFill="1" applyBorder="1" applyAlignment="1" applyProtection="1">
      <alignment horizontal="right"/>
      <protection hidden="1"/>
    </xf>
    <xf numFmtId="0" fontId="23" fillId="14" borderId="0" xfId="0" applyFont="1" applyFill="1" applyAlignment="1" applyProtection="1">
      <alignment horizontal="right"/>
      <protection hidden="1"/>
    </xf>
    <xf numFmtId="8" fontId="24" fillId="16" borderId="1" xfId="0" applyNumberFormat="1" applyFont="1" applyFill="1" applyBorder="1" applyAlignment="1" applyProtection="1">
      <alignment horizontal="center"/>
      <protection hidden="1"/>
    </xf>
    <xf numFmtId="8" fontId="24" fillId="16" borderId="2" xfId="0" applyNumberFormat="1" applyFont="1" applyFill="1" applyBorder="1" applyAlignment="1" applyProtection="1">
      <alignment horizontal="center"/>
      <protection hidden="1"/>
    </xf>
    <xf numFmtId="8" fontId="24" fillId="16" borderId="3" xfId="0" applyNumberFormat="1" applyFont="1" applyFill="1" applyBorder="1" applyAlignment="1" applyProtection="1">
      <alignment horizontal="center"/>
      <protection hidden="1"/>
    </xf>
    <xf numFmtId="17" fontId="23" fillId="14" borderId="17" xfId="0" applyNumberFormat="1" applyFont="1" applyFill="1" applyBorder="1" applyAlignment="1" applyProtection="1">
      <alignment horizontal="center"/>
      <protection hidden="1"/>
    </xf>
    <xf numFmtId="0" fontId="21" fillId="17" borderId="17" xfId="0" applyFont="1" applyFill="1" applyBorder="1" applyAlignment="1" applyProtection="1">
      <alignment horizontal="center"/>
      <protection hidden="1"/>
    </xf>
    <xf numFmtId="0" fontId="21" fillId="17" borderId="18" xfId="0" applyFont="1" applyFill="1" applyBorder="1" applyAlignment="1" applyProtection="1">
      <alignment horizontal="center"/>
      <protection hidden="1"/>
    </xf>
    <xf numFmtId="8" fontId="29" fillId="5" borderId="32" xfId="0" applyNumberFormat="1" applyFont="1" applyFill="1" applyBorder="1" applyAlignment="1" applyProtection="1">
      <alignment horizontal="center"/>
      <protection hidden="1"/>
    </xf>
    <xf numFmtId="8" fontId="29" fillId="5" borderId="2" xfId="0" applyNumberFormat="1" applyFont="1" applyFill="1" applyBorder="1" applyAlignment="1" applyProtection="1">
      <alignment horizontal="center"/>
      <protection hidden="1"/>
    </xf>
    <xf numFmtId="8" fontId="29" fillId="5" borderId="31" xfId="0" applyNumberFormat="1" applyFont="1" applyFill="1" applyBorder="1" applyAlignment="1" applyProtection="1">
      <alignment horizontal="center"/>
      <protection hidden="1"/>
    </xf>
    <xf numFmtId="8" fontId="29" fillId="5" borderId="3" xfId="0" applyNumberFormat="1" applyFont="1" applyFill="1" applyBorder="1" applyAlignment="1" applyProtection="1">
      <alignment horizontal="center"/>
      <protection hidden="1"/>
    </xf>
    <xf numFmtId="0" fontId="23" fillId="17" borderId="23" xfId="0" applyFont="1" applyFill="1" applyBorder="1" applyAlignment="1" applyProtection="1">
      <alignment horizontal="left"/>
      <protection locked="0"/>
    </xf>
    <xf numFmtId="0" fontId="23" fillId="17" borderId="0" xfId="0" applyFont="1" applyFill="1" applyBorder="1" applyAlignment="1" applyProtection="1">
      <alignment horizontal="left"/>
      <protection locked="0"/>
    </xf>
    <xf numFmtId="0" fontId="23" fillId="17" borderId="24" xfId="0" applyFont="1" applyFill="1" applyBorder="1" applyAlignment="1" applyProtection="1">
      <alignment horizontal="left"/>
      <protection locked="0"/>
    </xf>
    <xf numFmtId="0" fontId="49" fillId="17" borderId="23" xfId="0" applyFont="1" applyFill="1" applyBorder="1" applyAlignment="1" applyProtection="1">
      <alignment horizontal="right"/>
    </xf>
    <xf numFmtId="0" fontId="49" fillId="17" borderId="0" xfId="0" applyFont="1" applyFill="1" applyBorder="1" applyAlignment="1" applyProtection="1">
      <alignment horizontal="right"/>
    </xf>
    <xf numFmtId="0" fontId="49" fillId="17" borderId="24" xfId="0" applyFont="1" applyFill="1" applyBorder="1" applyAlignment="1" applyProtection="1">
      <alignment horizontal="right"/>
    </xf>
    <xf numFmtId="0" fontId="21" fillId="17" borderId="20" xfId="0" applyFont="1" applyFill="1" applyBorder="1" applyAlignment="1" applyProtection="1">
      <alignment horizontal="right"/>
      <protection locked="0"/>
    </xf>
    <xf numFmtId="0" fontId="21" fillId="17" borderId="17" xfId="0" applyFont="1" applyFill="1" applyBorder="1" applyAlignment="1" applyProtection="1">
      <alignment horizontal="right"/>
      <protection locked="0"/>
    </xf>
    <xf numFmtId="0" fontId="21" fillId="17" borderId="18" xfId="0" applyFont="1" applyFill="1" applyBorder="1" applyAlignment="1" applyProtection="1">
      <alignment horizontal="right"/>
      <protection locked="0"/>
    </xf>
    <xf numFmtId="164" fontId="30" fillId="15" borderId="23" xfId="0" applyNumberFormat="1" applyFont="1" applyFill="1" applyBorder="1" applyAlignment="1" applyProtection="1">
      <alignment horizontal="right"/>
      <protection hidden="1"/>
    </xf>
    <xf numFmtId="164" fontId="30" fillId="15" borderId="0" xfId="0" applyNumberFormat="1" applyFont="1" applyFill="1" applyBorder="1" applyAlignment="1" applyProtection="1">
      <alignment horizontal="right"/>
      <protection hidden="1"/>
    </xf>
    <xf numFmtId="164" fontId="30" fillId="15" borderId="24" xfId="0" applyNumberFormat="1" applyFont="1" applyFill="1" applyBorder="1" applyAlignment="1" applyProtection="1">
      <alignment horizontal="right"/>
      <protection hidden="1"/>
    </xf>
    <xf numFmtId="8" fontId="29" fillId="5" borderId="1" xfId="0" applyNumberFormat="1" applyFont="1" applyFill="1" applyBorder="1" applyAlignment="1" applyProtection="1">
      <alignment horizontal="center"/>
      <protection hidden="1"/>
    </xf>
    <xf numFmtId="0" fontId="23" fillId="19" borderId="23" xfId="0" applyFont="1" applyFill="1" applyBorder="1" applyAlignment="1" applyProtection="1">
      <alignment horizontal="left"/>
      <protection locked="0"/>
    </xf>
    <xf numFmtId="0" fontId="23" fillId="19" borderId="0" xfId="0" applyFont="1" applyFill="1" applyBorder="1" applyAlignment="1" applyProtection="1">
      <alignment horizontal="left"/>
      <protection locked="0"/>
    </xf>
    <xf numFmtId="0" fontId="23" fillId="19" borderId="24" xfId="0" applyFont="1" applyFill="1" applyBorder="1" applyAlignment="1" applyProtection="1">
      <alignment horizontal="left"/>
      <protection locked="0"/>
    </xf>
    <xf numFmtId="0" fontId="49" fillId="19" borderId="20" xfId="0" applyFont="1" applyFill="1" applyBorder="1" applyAlignment="1" applyProtection="1">
      <alignment horizontal="right"/>
      <protection locked="0" hidden="1"/>
    </xf>
    <xf numFmtId="0" fontId="49" fillId="19" borderId="17" xfId="0" applyFont="1" applyFill="1" applyBorder="1" applyAlignment="1" applyProtection="1">
      <alignment horizontal="right"/>
      <protection locked="0" hidden="1"/>
    </xf>
    <xf numFmtId="0" fontId="21" fillId="19" borderId="2" xfId="0" applyFont="1" applyFill="1" applyBorder="1" applyAlignment="1" applyProtection="1">
      <alignment horizontal="center"/>
      <protection hidden="1"/>
    </xf>
    <xf numFmtId="0" fontId="21" fillId="19" borderId="3" xfId="0" applyFont="1" applyFill="1" applyBorder="1" applyAlignment="1" applyProtection="1">
      <alignment horizontal="center"/>
      <protection hidden="1"/>
    </xf>
    <xf numFmtId="0" fontId="46" fillId="5" borderId="20" xfId="0" applyNumberFormat="1" applyFont="1" applyFill="1" applyBorder="1" applyAlignment="1" applyProtection="1">
      <alignment horizontal="right"/>
      <protection hidden="1"/>
    </xf>
    <xf numFmtId="0" fontId="46" fillId="5" borderId="17" xfId="0" applyNumberFormat="1" applyFont="1" applyFill="1" applyBorder="1" applyAlignment="1" applyProtection="1">
      <alignment horizontal="right"/>
      <protection hidden="1"/>
    </xf>
    <xf numFmtId="0" fontId="46" fillId="5" borderId="18" xfId="0" applyNumberFormat="1" applyFont="1" applyFill="1" applyBorder="1" applyAlignment="1" applyProtection="1">
      <alignment horizontal="right"/>
      <protection hidden="1"/>
    </xf>
    <xf numFmtId="8" fontId="24" fillId="19" borderId="1" xfId="0" applyNumberFormat="1" applyFont="1" applyFill="1" applyBorder="1" applyAlignment="1" applyProtection="1">
      <alignment horizontal="right"/>
      <protection hidden="1"/>
    </xf>
    <xf numFmtId="0" fontId="24" fillId="19" borderId="2" xfId="0" applyFont="1" applyFill="1" applyBorder="1" applyAlignment="1" applyProtection="1">
      <alignment horizontal="right"/>
      <protection hidden="1"/>
    </xf>
    <xf numFmtId="0" fontId="5" fillId="11" borderId="23" xfId="0" applyFont="1" applyFill="1" applyBorder="1" applyAlignment="1" applyProtection="1">
      <alignment horizontal="left"/>
      <protection locked="0"/>
    </xf>
    <xf numFmtId="0" fontId="5" fillId="11" borderId="0" xfId="0" applyFont="1" applyFill="1" applyBorder="1" applyAlignment="1" applyProtection="1">
      <alignment horizontal="left"/>
      <protection locked="0"/>
    </xf>
    <xf numFmtId="0" fontId="27" fillId="11" borderId="23" xfId="0" applyFont="1" applyFill="1" applyBorder="1" applyAlignment="1" applyProtection="1">
      <alignment horizontal="right"/>
    </xf>
    <xf numFmtId="0" fontId="27" fillId="11" borderId="0" xfId="0" applyFont="1" applyFill="1" applyBorder="1" applyAlignment="1" applyProtection="1">
      <alignment horizontal="right"/>
    </xf>
    <xf numFmtId="0" fontId="18" fillId="11" borderId="20" xfId="0" applyFont="1" applyFill="1" applyBorder="1" applyAlignment="1" applyProtection="1">
      <alignment horizontal="right"/>
      <protection locked="0"/>
    </xf>
    <xf numFmtId="0" fontId="18" fillId="11" borderId="17" xfId="0" applyFont="1" applyFill="1" applyBorder="1" applyAlignment="1" applyProtection="1">
      <alignment horizontal="right"/>
      <protection locked="0"/>
    </xf>
    <xf numFmtId="0" fontId="18" fillId="11" borderId="18" xfId="0" applyFont="1" applyFill="1" applyBorder="1" applyAlignment="1" applyProtection="1">
      <alignment horizontal="right"/>
      <protection locked="0"/>
    </xf>
    <xf numFmtId="0" fontId="18" fillId="11" borderId="19" xfId="0" applyFont="1" applyFill="1" applyBorder="1" applyAlignment="1" applyProtection="1">
      <alignment horizontal="center"/>
      <protection hidden="1"/>
    </xf>
    <xf numFmtId="0" fontId="18" fillId="11" borderId="22" xfId="0" applyFont="1" applyFill="1" applyBorder="1" applyAlignment="1" applyProtection="1">
      <alignment horizontal="center"/>
      <protection hidden="1"/>
    </xf>
    <xf numFmtId="0" fontId="18" fillId="11" borderId="2" xfId="0" applyFont="1" applyFill="1" applyBorder="1" applyAlignment="1" applyProtection="1">
      <alignment horizontal="center"/>
      <protection hidden="1"/>
    </xf>
    <xf numFmtId="0" fontId="18" fillId="11" borderId="3" xfId="0" applyFont="1" applyFill="1" applyBorder="1" applyAlignment="1" applyProtection="1">
      <alignment horizontal="center"/>
      <protection hidden="1"/>
    </xf>
    <xf numFmtId="0" fontId="18" fillId="21" borderId="2" xfId="0" applyFont="1" applyFill="1" applyBorder="1" applyAlignment="1" applyProtection="1">
      <alignment horizontal="center"/>
      <protection hidden="1"/>
    </xf>
    <xf numFmtId="0" fontId="18" fillId="21" borderId="3" xfId="0" applyFont="1" applyFill="1" applyBorder="1" applyAlignment="1" applyProtection="1">
      <alignment horizontal="center"/>
      <protection hidden="1"/>
    </xf>
    <xf numFmtId="8" fontId="29" fillId="5" borderId="4" xfId="0" applyNumberFormat="1" applyFont="1" applyFill="1" applyBorder="1" applyAlignment="1" applyProtection="1">
      <alignment horizontal="center"/>
      <protection hidden="1"/>
    </xf>
    <xf numFmtId="8" fontId="29" fillId="5" borderId="5" xfId="0" applyNumberFormat="1" applyFont="1" applyFill="1" applyBorder="1" applyAlignment="1" applyProtection="1">
      <alignment horizontal="center"/>
      <protection hidden="1"/>
    </xf>
    <xf numFmtId="8" fontId="29" fillId="5" borderId="6" xfId="0" applyNumberFormat="1" applyFont="1" applyFill="1" applyBorder="1" applyAlignment="1" applyProtection="1">
      <alignment horizontal="center"/>
      <protection hidden="1"/>
    </xf>
    <xf numFmtId="8" fontId="29" fillId="5" borderId="7" xfId="0" applyNumberFormat="1" applyFont="1" applyFill="1" applyBorder="1" applyAlignment="1" applyProtection="1">
      <alignment horizontal="center"/>
      <protection hidden="1"/>
    </xf>
    <xf numFmtId="8" fontId="29" fillId="5" borderId="8" xfId="0" applyNumberFormat="1" applyFont="1" applyFill="1" applyBorder="1" applyAlignment="1" applyProtection="1">
      <alignment horizontal="center"/>
      <protection hidden="1"/>
    </xf>
    <xf numFmtId="8" fontId="29" fillId="5" borderId="9" xfId="0" applyNumberFormat="1" applyFont="1" applyFill="1" applyBorder="1" applyAlignment="1" applyProtection="1">
      <alignment horizontal="center"/>
      <protection hidden="1"/>
    </xf>
    <xf numFmtId="0" fontId="5" fillId="21" borderId="1" xfId="0" applyFont="1" applyFill="1" applyBorder="1" applyAlignment="1" applyProtection="1">
      <alignment horizontal="left"/>
      <protection locked="0"/>
    </xf>
    <xf numFmtId="0" fontId="5" fillId="21" borderId="2" xfId="0" applyFont="1" applyFill="1" applyBorder="1" applyAlignment="1" applyProtection="1">
      <alignment horizontal="left"/>
      <protection locked="0"/>
    </xf>
    <xf numFmtId="0" fontId="5" fillId="21" borderId="3" xfId="0" applyFont="1" applyFill="1" applyBorder="1" applyAlignment="1" applyProtection="1">
      <alignment horizontal="left"/>
      <protection locked="0"/>
    </xf>
    <xf numFmtId="0" fontId="5" fillId="21" borderId="25" xfId="0" applyFont="1" applyFill="1" applyBorder="1" applyAlignment="1" applyProtection="1">
      <alignment horizontal="left"/>
      <protection hidden="1"/>
    </xf>
    <xf numFmtId="0" fontId="5" fillId="21" borderId="26" xfId="0" applyFont="1" applyFill="1" applyBorder="1" applyAlignment="1" applyProtection="1">
      <alignment horizontal="left"/>
      <protection hidden="1"/>
    </xf>
    <xf numFmtId="0" fontId="5" fillId="21" borderId="27" xfId="0" applyFont="1" applyFill="1" applyBorder="1" applyAlignment="1" applyProtection="1">
      <alignment horizontal="left"/>
      <protection hidden="1"/>
    </xf>
    <xf numFmtId="164" fontId="36" fillId="5" borderId="1" xfId="0" applyNumberFormat="1" applyFont="1" applyFill="1" applyBorder="1" applyAlignment="1" applyProtection="1">
      <alignment horizontal="right"/>
      <protection hidden="1"/>
    </xf>
    <xf numFmtId="164" fontId="36" fillId="5" borderId="2" xfId="0" applyNumberFormat="1" applyFont="1" applyFill="1" applyBorder="1" applyAlignment="1" applyProtection="1">
      <alignment horizontal="right"/>
      <protection hidden="1"/>
    </xf>
    <xf numFmtId="164" fontId="36" fillId="5" borderId="21" xfId="0" applyNumberFormat="1" applyFont="1" applyFill="1" applyBorder="1" applyAlignment="1" applyProtection="1">
      <alignment horizontal="right"/>
      <protection hidden="1"/>
    </xf>
    <xf numFmtId="164" fontId="36" fillId="5" borderId="19" xfId="0" applyNumberFormat="1" applyFont="1" applyFill="1" applyBorder="1" applyAlignment="1" applyProtection="1">
      <alignment horizontal="right"/>
      <protection hidden="1"/>
    </xf>
    <xf numFmtId="164" fontId="29" fillId="21" borderId="1" xfId="0" applyNumberFormat="1" applyFont="1" applyFill="1" applyBorder="1" applyAlignment="1" applyProtection="1">
      <alignment horizontal="right"/>
      <protection hidden="1"/>
    </xf>
    <xf numFmtId="164" fontId="29" fillId="21" borderId="2" xfId="0" applyNumberFormat="1" applyFont="1" applyFill="1" applyBorder="1" applyAlignment="1" applyProtection="1">
      <alignment horizontal="right"/>
      <protection hidden="1"/>
    </xf>
    <xf numFmtId="164" fontId="38" fillId="5" borderId="1" xfId="0" applyNumberFormat="1" applyFont="1" applyFill="1" applyBorder="1" applyAlignment="1" applyProtection="1">
      <alignment horizontal="right"/>
      <protection hidden="1"/>
    </xf>
    <xf numFmtId="164" fontId="38" fillId="5" borderId="2" xfId="0" applyNumberFormat="1" applyFont="1" applyFill="1" applyBorder="1" applyAlignment="1" applyProtection="1">
      <alignment horizontal="right"/>
      <protection hidden="1"/>
    </xf>
    <xf numFmtId="8" fontId="29" fillId="5" borderId="4" xfId="0" applyNumberFormat="1" applyFont="1" applyFill="1" applyBorder="1" applyAlignment="1" applyProtection="1">
      <alignment horizontal="right"/>
      <protection hidden="1"/>
    </xf>
    <xf numFmtId="8" fontId="29" fillId="5" borderId="5" xfId="0" applyNumberFormat="1" applyFont="1" applyFill="1" applyBorder="1" applyAlignment="1" applyProtection="1">
      <alignment horizontal="right"/>
      <protection hidden="1"/>
    </xf>
    <xf numFmtId="0" fontId="3" fillId="7" borderId="25" xfId="0" applyFont="1" applyFill="1" applyBorder="1" applyAlignment="1" applyProtection="1">
      <alignment horizontal="left" wrapText="1"/>
      <protection locked="0"/>
    </xf>
    <xf numFmtId="0" fontId="18" fillId="7" borderId="26" xfId="0" applyFont="1" applyFill="1" applyBorder="1" applyAlignment="1" applyProtection="1">
      <alignment horizontal="left" wrapText="1"/>
      <protection locked="0"/>
    </xf>
    <xf numFmtId="0" fontId="18" fillId="7" borderId="27" xfId="0" applyFont="1" applyFill="1" applyBorder="1" applyAlignment="1" applyProtection="1">
      <alignment horizontal="left" wrapText="1"/>
      <protection locked="0"/>
    </xf>
    <xf numFmtId="0" fontId="18" fillId="7" borderId="25" xfId="0" applyFont="1" applyFill="1" applyBorder="1" applyAlignment="1" applyProtection="1">
      <alignment horizontal="left" wrapText="1"/>
      <protection locked="0"/>
    </xf>
    <xf numFmtId="0" fontId="39" fillId="14" borderId="0" xfId="0" applyFont="1" applyFill="1" applyAlignment="1" applyProtection="1">
      <alignment horizontal="right"/>
      <protection hidden="1"/>
    </xf>
    <xf numFmtId="0" fontId="16" fillId="14" borderId="0" xfId="0" applyFont="1" applyFill="1" applyAlignment="1" applyProtection="1">
      <alignment horizontal="right"/>
      <protection hidden="1"/>
    </xf>
    <xf numFmtId="9" fontId="37" fillId="5" borderId="1" xfId="0" applyNumberFormat="1" applyFont="1" applyFill="1" applyBorder="1" applyAlignment="1" applyProtection="1">
      <alignment horizontal="right"/>
      <protection hidden="1"/>
    </xf>
    <xf numFmtId="9" fontId="37" fillId="5" borderId="2" xfId="0" applyNumberFormat="1" applyFont="1" applyFill="1" applyBorder="1" applyAlignment="1" applyProtection="1">
      <alignment horizontal="right"/>
      <protection hidden="1"/>
    </xf>
    <xf numFmtId="9" fontId="37" fillId="5" borderId="25" xfId="0" applyNumberFormat="1" applyFont="1" applyFill="1" applyBorder="1" applyAlignment="1" applyProtection="1">
      <alignment horizontal="right"/>
      <protection hidden="1"/>
    </xf>
    <xf numFmtId="9" fontId="37" fillId="5" borderId="26" xfId="0" applyNumberFormat="1" applyFont="1" applyFill="1" applyBorder="1" applyAlignment="1" applyProtection="1">
      <alignment horizontal="right"/>
      <protection hidden="1"/>
    </xf>
    <xf numFmtId="9" fontId="40" fillId="5" borderId="1" xfId="0" applyNumberFormat="1" applyFont="1" applyFill="1" applyBorder="1" applyAlignment="1" applyProtection="1">
      <alignment horizontal="right"/>
      <protection hidden="1"/>
    </xf>
    <xf numFmtId="0" fontId="40" fillId="5" borderId="2" xfId="0" applyFont="1" applyFill="1" applyBorder="1" applyAlignment="1" applyProtection="1">
      <alignment horizontal="right"/>
      <protection hidden="1"/>
    </xf>
    <xf numFmtId="164" fontId="37" fillId="5" borderId="1" xfId="0" applyNumberFormat="1" applyFont="1" applyFill="1" applyBorder="1" applyAlignment="1" applyProtection="1">
      <alignment horizontal="right"/>
      <protection hidden="1"/>
    </xf>
    <xf numFmtId="164" fontId="37" fillId="5" borderId="2" xfId="0" applyNumberFormat="1" applyFont="1" applyFill="1" applyBorder="1" applyAlignment="1" applyProtection="1">
      <alignment horizontal="right"/>
      <protection hidden="1"/>
    </xf>
    <xf numFmtId="0" fontId="19" fillId="5" borderId="0" xfId="0" applyFont="1" applyFill="1" applyAlignment="1" applyProtection="1">
      <alignment horizontal="left"/>
      <protection locked="0"/>
    </xf>
    <xf numFmtId="8" fontId="31" fillId="11" borderId="1" xfId="0" applyNumberFormat="1" applyFont="1" applyFill="1" applyBorder="1" applyAlignment="1" applyProtection="1">
      <alignment horizontal="right"/>
      <protection hidden="1"/>
    </xf>
    <xf numFmtId="0" fontId="31" fillId="11" borderId="2" xfId="0" applyFont="1" applyFill="1" applyBorder="1" applyAlignment="1" applyProtection="1">
      <alignment horizontal="right"/>
      <protection hidden="1"/>
    </xf>
    <xf numFmtId="8" fontId="29" fillId="11" borderId="1" xfId="0" applyNumberFormat="1" applyFont="1" applyFill="1" applyBorder="1" applyAlignment="1" applyProtection="1">
      <alignment horizontal="right"/>
      <protection hidden="1"/>
    </xf>
    <xf numFmtId="0" fontId="29" fillId="11" borderId="2" xfId="0" applyFont="1" applyFill="1" applyBorder="1" applyAlignment="1" applyProtection="1">
      <alignment horizontal="right"/>
      <protection hidden="1"/>
    </xf>
    <xf numFmtId="8" fontId="61" fillId="24" borderId="34" xfId="1" applyNumberFormat="1" applyFont="1" applyFill="1" applyBorder="1" applyAlignment="1" applyProtection="1">
      <alignment horizontal="center" vertical="center" wrapText="1"/>
      <protection hidden="1"/>
    </xf>
    <xf numFmtId="8" fontId="61" fillId="24" borderId="35" xfId="1" applyNumberFormat="1" applyFont="1" applyFill="1" applyBorder="1" applyAlignment="1" applyProtection="1">
      <alignment horizontal="center" vertical="center" wrapText="1"/>
      <protection hidden="1"/>
    </xf>
    <xf numFmtId="8" fontId="61" fillId="24" borderId="36" xfId="1" applyNumberFormat="1" applyFont="1" applyFill="1" applyBorder="1" applyAlignment="1" applyProtection="1">
      <alignment horizontal="center" vertical="center" wrapText="1"/>
      <protection hidden="1"/>
    </xf>
    <xf numFmtId="8" fontId="61" fillId="24" borderId="37" xfId="1" applyNumberFormat="1" applyFont="1" applyFill="1" applyBorder="1" applyAlignment="1" applyProtection="1">
      <alignment horizontal="center" vertical="center" wrapText="1"/>
      <protection hidden="1"/>
    </xf>
    <xf numFmtId="8" fontId="61" fillId="24" borderId="38" xfId="1" applyNumberFormat="1" applyFont="1" applyFill="1" applyBorder="1" applyAlignment="1" applyProtection="1">
      <alignment horizontal="center" vertical="center" wrapText="1"/>
      <protection hidden="1"/>
    </xf>
    <xf numFmtId="8" fontId="61" fillId="24" borderId="39" xfId="1" applyNumberFormat="1" applyFont="1" applyFill="1" applyBorder="1" applyAlignment="1" applyProtection="1">
      <alignment horizontal="center" vertical="center" wrapText="1"/>
      <protection hidden="1"/>
    </xf>
    <xf numFmtId="0" fontId="41" fillId="15" borderId="0" xfId="1" applyFont="1" applyFill="1" applyAlignment="1" applyProtection="1">
      <alignment horizontal="center" vertical="center"/>
      <protection hidden="1"/>
    </xf>
    <xf numFmtId="0" fontId="15" fillId="15" borderId="40" xfId="0" applyFont="1" applyFill="1" applyBorder="1" applyAlignment="1" applyProtection="1">
      <alignment horizontal="center"/>
      <protection hidden="1"/>
    </xf>
    <xf numFmtId="0" fontId="15" fillId="15" borderId="41" xfId="0" applyFont="1" applyFill="1" applyBorder="1" applyAlignment="1" applyProtection="1">
      <alignment horizontal="center"/>
      <protection hidden="1"/>
    </xf>
    <xf numFmtId="0" fontId="15" fillId="15" borderId="42" xfId="0" applyFont="1" applyFill="1" applyBorder="1" applyAlignment="1" applyProtection="1">
      <alignment horizontal="center"/>
      <protection hidden="1"/>
    </xf>
    <xf numFmtId="17" fontId="23" fillId="14" borderId="0" xfId="0" applyNumberFormat="1" applyFont="1" applyFill="1" applyBorder="1" applyAlignment="1" applyProtection="1">
      <alignment horizontal="center"/>
      <protection hidden="1"/>
    </xf>
    <xf numFmtId="164" fontId="47" fillId="15" borderId="10" xfId="0" applyNumberFormat="1" applyFont="1" applyFill="1" applyBorder="1" applyAlignment="1" applyProtection="1">
      <alignment horizontal="right"/>
      <protection hidden="1"/>
    </xf>
    <xf numFmtId="164" fontId="47" fillId="15" borderId="0" xfId="0" applyNumberFormat="1" applyFont="1" applyFill="1" applyBorder="1" applyAlignment="1" applyProtection="1">
      <alignment horizontal="right"/>
      <protection hidden="1"/>
    </xf>
    <xf numFmtId="164" fontId="47" fillId="15" borderId="11" xfId="0" applyNumberFormat="1" applyFont="1" applyFill="1" applyBorder="1" applyAlignment="1" applyProtection="1">
      <alignment horizontal="right"/>
      <protection hidden="1"/>
    </xf>
    <xf numFmtId="164" fontId="30" fillId="15" borderId="10" xfId="0" applyNumberFormat="1" applyFont="1" applyFill="1" applyBorder="1" applyAlignment="1" applyProtection="1">
      <alignment horizontal="right"/>
      <protection hidden="1"/>
    </xf>
    <xf numFmtId="17" fontId="120" fillId="24" borderId="34" xfId="1" applyNumberFormat="1" applyFont="1" applyFill="1" applyBorder="1" applyAlignment="1" applyProtection="1">
      <alignment horizontal="center" vertical="center" wrapText="1"/>
      <protection hidden="1"/>
    </xf>
    <xf numFmtId="8" fontId="120" fillId="24" borderId="35" xfId="1" applyNumberFormat="1" applyFont="1" applyFill="1" applyBorder="1" applyAlignment="1" applyProtection="1">
      <alignment horizontal="center" vertical="center" wrapText="1"/>
      <protection hidden="1"/>
    </xf>
    <xf numFmtId="8" fontId="120" fillId="24" borderId="36" xfId="1" applyNumberFormat="1" applyFont="1" applyFill="1" applyBorder="1" applyAlignment="1" applyProtection="1">
      <alignment horizontal="center" vertical="center" wrapText="1"/>
      <protection hidden="1"/>
    </xf>
    <xf numFmtId="8" fontId="120" fillId="24" borderId="37" xfId="1" applyNumberFormat="1" applyFont="1" applyFill="1" applyBorder="1" applyAlignment="1" applyProtection="1">
      <alignment horizontal="center" vertical="center" wrapText="1"/>
      <protection hidden="1"/>
    </xf>
    <xf numFmtId="8" fontId="120" fillId="24" borderId="38" xfId="1" applyNumberFormat="1" applyFont="1" applyFill="1" applyBorder="1" applyAlignment="1" applyProtection="1">
      <alignment horizontal="center" vertical="center" wrapText="1"/>
      <protection hidden="1"/>
    </xf>
    <xf numFmtId="8" fontId="120" fillId="24" borderId="39" xfId="1" applyNumberFormat="1" applyFont="1" applyFill="1" applyBorder="1" applyAlignment="1" applyProtection="1">
      <alignment horizontal="center" vertical="center" wrapText="1"/>
      <protection hidden="1"/>
    </xf>
    <xf numFmtId="0" fontId="122" fillId="14" borderId="0" xfId="0" applyFont="1" applyFill="1" applyAlignment="1" applyProtection="1">
      <alignment horizontal="center" vertical="center"/>
      <protection hidden="1"/>
    </xf>
    <xf numFmtId="0" fontId="118" fillId="17" borderId="0" xfId="0" applyFont="1" applyFill="1" applyAlignment="1" applyProtection="1">
      <alignment horizontal="center" vertical="center"/>
      <protection hidden="1"/>
    </xf>
    <xf numFmtId="0" fontId="124" fillId="38" borderId="0" xfId="1" applyFont="1" applyFill="1" applyAlignment="1" applyProtection="1">
      <alignment horizontal="center"/>
      <protection hidden="1"/>
    </xf>
    <xf numFmtId="0" fontId="140" fillId="17" borderId="0" xfId="0" applyFont="1" applyFill="1" applyAlignment="1" applyProtection="1">
      <alignment horizontal="center" vertical="center" wrapText="1"/>
      <protection hidden="1"/>
    </xf>
    <xf numFmtId="0" fontId="144" fillId="4" borderId="74" xfId="0" applyFont="1" applyFill="1" applyBorder="1" applyAlignment="1" applyProtection="1">
      <alignment horizontal="center" vertical="center" wrapText="1"/>
      <protection hidden="1"/>
    </xf>
    <xf numFmtId="0" fontId="144" fillId="4" borderId="75" xfId="0" applyFont="1" applyFill="1" applyBorder="1" applyAlignment="1" applyProtection="1">
      <alignment horizontal="center" vertical="center" wrapText="1"/>
      <protection hidden="1"/>
    </xf>
    <xf numFmtId="0" fontId="56" fillId="17" borderId="0" xfId="0" applyFont="1" applyFill="1" applyAlignment="1" applyProtection="1">
      <alignment horizontal="center" vertical="center" wrapText="1"/>
      <protection hidden="1"/>
    </xf>
    <xf numFmtId="0" fontId="22" fillId="4" borderId="76" xfId="0" applyFont="1" applyFill="1" applyBorder="1" applyAlignment="1" applyProtection="1">
      <alignment horizontal="center" vertical="center" wrapText="1"/>
      <protection hidden="1"/>
    </xf>
    <xf numFmtId="0" fontId="22" fillId="4" borderId="77" xfId="0" applyFont="1" applyFill="1" applyBorder="1" applyAlignment="1" applyProtection="1">
      <alignment horizontal="center" vertical="center" wrapText="1"/>
      <protection hidden="1"/>
    </xf>
    <xf numFmtId="0" fontId="119" fillId="4" borderId="67" xfId="0" applyFont="1" applyFill="1" applyBorder="1" applyAlignment="1" applyProtection="1">
      <alignment horizontal="center" vertical="center"/>
      <protection hidden="1"/>
    </xf>
    <xf numFmtId="0" fontId="119" fillId="4" borderId="57" xfId="0" applyFont="1" applyFill="1" applyBorder="1" applyAlignment="1" applyProtection="1">
      <alignment horizontal="center" vertical="center"/>
      <protection hidden="1"/>
    </xf>
    <xf numFmtId="0" fontId="119" fillId="4" borderId="67" xfId="0" applyFont="1" applyFill="1" applyBorder="1" applyAlignment="1" applyProtection="1">
      <alignment horizontal="center" vertical="center" wrapText="1"/>
      <protection hidden="1"/>
    </xf>
    <xf numFmtId="0" fontId="119" fillId="4" borderId="57" xfId="0" applyFont="1" applyFill="1" applyBorder="1" applyAlignment="1" applyProtection="1">
      <alignment horizontal="center" vertical="center" wrapText="1"/>
      <protection hidden="1"/>
    </xf>
    <xf numFmtId="0" fontId="22" fillId="4" borderId="35" xfId="0" applyFont="1" applyFill="1" applyBorder="1" applyAlignment="1" applyProtection="1">
      <alignment horizontal="center" vertical="center"/>
      <protection hidden="1"/>
    </xf>
    <xf numFmtId="0" fontId="22" fillId="4" borderId="38" xfId="0" applyFont="1" applyFill="1" applyBorder="1" applyAlignment="1" applyProtection="1">
      <alignment horizontal="center" vertical="center"/>
      <protection hidden="1"/>
    </xf>
    <xf numFmtId="0" fontId="30" fillId="4" borderId="68" xfId="0" applyFont="1" applyFill="1" applyBorder="1" applyAlignment="1" applyProtection="1">
      <alignment horizontal="center" vertical="center" wrapText="1"/>
      <protection hidden="1"/>
    </xf>
    <xf numFmtId="0" fontId="136" fillId="4" borderId="73" xfId="0" applyFont="1" applyFill="1" applyBorder="1" applyAlignment="1" applyProtection="1">
      <alignment horizontal="center" vertical="center" wrapText="1"/>
      <protection hidden="1"/>
    </xf>
    <xf numFmtId="0" fontId="138" fillId="4" borderId="34" xfId="0" applyFont="1" applyFill="1" applyBorder="1" applyAlignment="1" applyProtection="1">
      <alignment horizontal="center" vertical="center" wrapText="1"/>
      <protection hidden="1"/>
    </xf>
    <xf numFmtId="0" fontId="138" fillId="4" borderId="37" xfId="0" applyFont="1" applyFill="1" applyBorder="1" applyAlignment="1" applyProtection="1">
      <alignment horizontal="center" vertical="center" wrapText="1"/>
      <protection hidden="1"/>
    </xf>
    <xf numFmtId="0" fontId="61" fillId="4" borderId="0" xfId="1" applyFont="1" applyFill="1" applyAlignment="1" applyProtection="1">
      <alignment horizontal="center" vertical="center" wrapText="1"/>
      <protection hidden="1"/>
    </xf>
    <xf numFmtId="0" fontId="113" fillId="4" borderId="55" xfId="0" applyFont="1" applyFill="1" applyBorder="1" applyAlignment="1" applyProtection="1">
      <alignment horizontal="center"/>
      <protection hidden="1"/>
    </xf>
    <xf numFmtId="0" fontId="113" fillId="4" borderId="56" xfId="0" applyFont="1" applyFill="1" applyBorder="1" applyAlignment="1" applyProtection="1">
      <alignment horizontal="center"/>
      <protection hidden="1"/>
    </xf>
    <xf numFmtId="164" fontId="114" fillId="35" borderId="1" xfId="0" applyNumberFormat="1" applyFont="1" applyFill="1" applyBorder="1" applyAlignment="1" applyProtection="1">
      <alignment horizontal="center"/>
      <protection hidden="1"/>
    </xf>
    <xf numFmtId="164" fontId="114" fillId="35" borderId="3" xfId="0" applyNumberFormat="1" applyFont="1" applyFill="1" applyBorder="1" applyAlignment="1" applyProtection="1">
      <alignment horizontal="center"/>
      <protection hidden="1"/>
    </xf>
    <xf numFmtId="0" fontId="142" fillId="4" borderId="68" xfId="0" applyFont="1" applyFill="1" applyBorder="1" applyAlignment="1" applyProtection="1">
      <alignment horizontal="center" vertical="center" wrapText="1"/>
      <protection hidden="1"/>
    </xf>
    <xf numFmtId="0" fontId="142" fillId="4" borderId="73" xfId="0" applyFont="1" applyFill="1" applyBorder="1" applyAlignment="1" applyProtection="1">
      <alignment horizontal="center" vertical="center" wrapText="1"/>
      <protection hidden="1"/>
    </xf>
    <xf numFmtId="0" fontId="150" fillId="4" borderId="61" xfId="0" applyFont="1" applyFill="1" applyBorder="1" applyAlignment="1" applyProtection="1">
      <alignment horizontal="center" vertical="center" wrapText="1"/>
      <protection hidden="1"/>
    </xf>
    <xf numFmtId="0" fontId="150" fillId="4" borderId="62" xfId="0" applyFont="1" applyFill="1" applyBorder="1" applyAlignment="1" applyProtection="1">
      <alignment horizontal="center" vertical="center" wrapText="1"/>
      <protection hidden="1"/>
    </xf>
    <xf numFmtId="0" fontId="134" fillId="4" borderId="74" xfId="0" applyFont="1" applyFill="1" applyBorder="1" applyAlignment="1" applyProtection="1">
      <alignment horizontal="center" vertical="center" wrapText="1"/>
      <protection hidden="1"/>
    </xf>
    <xf numFmtId="0" fontId="133" fillId="4" borderId="75" xfId="0" applyFont="1" applyFill="1" applyBorder="1" applyAlignment="1" applyProtection="1">
      <alignment horizontal="center" vertical="center" wrapText="1"/>
      <protection hidden="1"/>
    </xf>
    <xf numFmtId="0" fontId="138" fillId="4" borderId="67" xfId="0" applyFont="1" applyFill="1" applyBorder="1" applyAlignment="1" applyProtection="1">
      <alignment horizontal="center" vertical="center" wrapText="1"/>
      <protection hidden="1"/>
    </xf>
    <xf numFmtId="0" fontId="138" fillId="4" borderId="57" xfId="0" applyFont="1" applyFill="1" applyBorder="1" applyAlignment="1" applyProtection="1">
      <alignment horizontal="center" vertical="center" wrapText="1"/>
      <protection hidden="1"/>
    </xf>
    <xf numFmtId="0" fontId="129" fillId="4" borderId="67" xfId="0" applyFont="1" applyFill="1" applyBorder="1" applyAlignment="1" applyProtection="1">
      <alignment horizontal="center" vertical="center"/>
      <protection hidden="1"/>
    </xf>
    <xf numFmtId="0" fontId="129" fillId="4" borderId="57" xfId="0" applyFont="1" applyFill="1" applyBorder="1" applyAlignment="1" applyProtection="1">
      <alignment horizontal="center" vertical="center"/>
      <protection hidden="1"/>
    </xf>
    <xf numFmtId="0" fontId="128" fillId="4" borderId="55" xfId="0" applyFont="1" applyFill="1" applyBorder="1" applyAlignment="1" applyProtection="1">
      <alignment horizontal="center"/>
      <protection hidden="1"/>
    </xf>
    <xf numFmtId="0" fontId="128" fillId="4" borderId="56" xfId="0" applyFont="1" applyFill="1" applyBorder="1" applyAlignment="1" applyProtection="1">
      <alignment horizontal="center"/>
      <protection hidden="1"/>
    </xf>
    <xf numFmtId="164" fontId="50" fillId="35" borderId="19" xfId="0" applyNumberFormat="1" applyFont="1" applyFill="1" applyBorder="1" applyAlignment="1" applyProtection="1">
      <alignment horizontal="center"/>
      <protection hidden="1"/>
    </xf>
    <xf numFmtId="0" fontId="146" fillId="4" borderId="68" xfId="0" applyFont="1" applyFill="1" applyBorder="1" applyAlignment="1" applyProtection="1">
      <alignment horizontal="center"/>
      <protection hidden="1"/>
    </xf>
    <xf numFmtId="0" fontId="146" fillId="4" borderId="36" xfId="0" applyFont="1" applyFill="1" applyBorder="1" applyAlignment="1" applyProtection="1">
      <alignment horizontal="center"/>
      <protection hidden="1"/>
    </xf>
    <xf numFmtId="164" fontId="115" fillId="7" borderId="79" xfId="0" applyNumberFormat="1" applyFont="1" applyFill="1" applyBorder="1" applyAlignment="1" applyProtection="1">
      <alignment horizontal="center"/>
      <protection hidden="1"/>
    </xf>
    <xf numFmtId="164" fontId="115" fillId="7" borderId="80" xfId="0" applyNumberFormat="1" applyFont="1" applyFill="1" applyBorder="1" applyAlignment="1" applyProtection="1">
      <alignment horizontal="center"/>
      <protection hidden="1"/>
    </xf>
    <xf numFmtId="0" fontId="147" fillId="4" borderId="63" xfId="0" applyFont="1" applyFill="1" applyBorder="1" applyAlignment="1" applyProtection="1">
      <alignment horizontal="center" vertical="center" wrapText="1"/>
      <protection hidden="1"/>
    </xf>
    <xf numFmtId="0" fontId="147" fillId="4" borderId="64" xfId="0" applyFont="1" applyFill="1" applyBorder="1" applyAlignment="1" applyProtection="1">
      <alignment horizontal="center" vertical="center" wrapText="1"/>
      <protection hidden="1"/>
    </xf>
    <xf numFmtId="0" fontId="147" fillId="4" borderId="65" xfId="0" applyFont="1" applyFill="1" applyBorder="1" applyAlignment="1" applyProtection="1">
      <alignment horizontal="center" vertical="center" wrapText="1"/>
      <protection hidden="1"/>
    </xf>
    <xf numFmtId="0" fontId="147" fillId="4" borderId="66" xfId="0" applyFont="1" applyFill="1" applyBorder="1" applyAlignment="1" applyProtection="1">
      <alignment horizontal="center" vertical="center" wrapText="1"/>
      <protection hidden="1"/>
    </xf>
    <xf numFmtId="0" fontId="113" fillId="4" borderId="68" xfId="0" applyFont="1" applyFill="1" applyBorder="1" applyAlignment="1" applyProtection="1">
      <alignment horizontal="center"/>
      <protection hidden="1"/>
    </xf>
    <xf numFmtId="0" fontId="113" fillId="4" borderId="69" xfId="0" applyFont="1" applyFill="1" applyBorder="1" applyAlignment="1" applyProtection="1">
      <alignment horizontal="center"/>
      <protection hidden="1"/>
    </xf>
    <xf numFmtId="164" fontId="115" fillId="7" borderId="59" xfId="0" applyNumberFormat="1" applyFont="1" applyFill="1" applyBorder="1" applyAlignment="1" applyProtection="1">
      <alignment horizontal="center"/>
      <protection hidden="1"/>
    </xf>
    <xf numFmtId="164" fontId="115" fillId="7" borderId="60" xfId="0" applyNumberFormat="1" applyFont="1" applyFill="1" applyBorder="1" applyAlignment="1" applyProtection="1">
      <alignment horizontal="center"/>
      <protection hidden="1"/>
    </xf>
    <xf numFmtId="0" fontId="112" fillId="38" borderId="81" xfId="0" applyFont="1" applyFill="1" applyBorder="1" applyAlignment="1" applyProtection="1">
      <alignment horizontal="center"/>
      <protection hidden="1"/>
    </xf>
    <xf numFmtId="0" fontId="112" fillId="38" borderId="82" xfId="0" applyFont="1" applyFill="1" applyBorder="1" applyAlignment="1" applyProtection="1">
      <alignment horizontal="center"/>
      <protection hidden="1"/>
    </xf>
    <xf numFmtId="0" fontId="112" fillId="38" borderId="83" xfId="0" applyFont="1" applyFill="1" applyBorder="1" applyAlignment="1" applyProtection="1">
      <alignment horizontal="center"/>
      <protection hidden="1"/>
    </xf>
    <xf numFmtId="164" fontId="112" fillId="38" borderId="65" xfId="0" applyNumberFormat="1" applyFont="1" applyFill="1" applyBorder="1" applyAlignment="1" applyProtection="1">
      <alignment horizontal="center" vertical="top"/>
      <protection hidden="1"/>
    </xf>
    <xf numFmtId="0" fontId="112" fillId="38" borderId="84" xfId="0" applyFont="1" applyFill="1" applyBorder="1" applyAlignment="1" applyProtection="1">
      <alignment horizontal="center" vertical="top"/>
      <protection hidden="1"/>
    </xf>
    <xf numFmtId="0" fontId="112" fillId="38" borderId="66" xfId="0" applyFont="1" applyFill="1" applyBorder="1" applyAlignment="1" applyProtection="1">
      <alignment horizontal="center" vertical="top"/>
      <protection hidden="1"/>
    </xf>
    <xf numFmtId="0" fontId="23" fillId="15" borderId="43" xfId="0" applyFont="1" applyFill="1" applyBorder="1" applyAlignment="1" applyProtection="1">
      <alignment horizontal="center"/>
      <protection hidden="1"/>
    </xf>
    <xf numFmtId="0" fontId="23" fillId="15" borderId="44" xfId="0" applyFont="1" applyFill="1" applyBorder="1" applyAlignment="1" applyProtection="1">
      <alignment horizontal="center"/>
      <protection hidden="1"/>
    </xf>
    <xf numFmtId="0" fontId="23" fillId="15" borderId="45" xfId="0" applyFont="1" applyFill="1" applyBorder="1" applyAlignment="1" applyProtection="1">
      <alignment horizontal="center"/>
      <protection hidden="1"/>
    </xf>
    <xf numFmtId="0" fontId="77" fillId="14" borderId="0" xfId="0" applyFont="1" applyFill="1" applyAlignment="1" applyProtection="1">
      <alignment horizontal="center" vertical="center"/>
      <protection hidden="1"/>
    </xf>
    <xf numFmtId="17" fontId="23" fillId="27" borderId="17" xfId="0" applyNumberFormat="1" applyFont="1" applyFill="1" applyBorder="1" applyAlignment="1" applyProtection="1">
      <alignment horizontal="center"/>
      <protection hidden="1"/>
    </xf>
    <xf numFmtId="17" fontId="23" fillId="27" borderId="33" xfId="0" applyNumberFormat="1" applyFont="1" applyFill="1" applyBorder="1" applyAlignment="1" applyProtection="1">
      <alignment horizontal="center"/>
      <protection hidden="1"/>
    </xf>
    <xf numFmtId="164" fontId="104" fillId="19" borderId="4" xfId="0" quotePrefix="1" applyNumberFormat="1" applyFont="1" applyFill="1" applyBorder="1" applyAlignment="1" applyProtection="1">
      <alignment horizontal="center"/>
      <protection hidden="1"/>
    </xf>
    <xf numFmtId="164" fontId="104" fillId="19" borderId="5" xfId="0" quotePrefix="1" applyNumberFormat="1" applyFont="1" applyFill="1" applyBorder="1" applyAlignment="1" applyProtection="1">
      <alignment horizontal="center"/>
      <protection hidden="1"/>
    </xf>
    <xf numFmtId="164" fontId="104" fillId="19" borderId="6" xfId="0" quotePrefix="1" applyNumberFormat="1" applyFont="1" applyFill="1" applyBorder="1" applyAlignment="1" applyProtection="1">
      <alignment horizontal="center"/>
      <protection hidden="1"/>
    </xf>
    <xf numFmtId="8" fontId="85" fillId="29" borderId="1" xfId="0" applyNumberFormat="1" applyFont="1" applyFill="1" applyBorder="1" applyAlignment="1" applyProtection="1">
      <alignment horizontal="center"/>
      <protection hidden="1"/>
    </xf>
    <xf numFmtId="0" fontId="85" fillId="29" borderId="2" xfId="0" applyFont="1" applyFill="1" applyBorder="1" applyAlignment="1" applyProtection="1">
      <alignment horizontal="center"/>
      <protection hidden="1"/>
    </xf>
    <xf numFmtId="0" fontId="85" fillId="29" borderId="3" xfId="0" applyFont="1" applyFill="1" applyBorder="1" applyAlignment="1" applyProtection="1">
      <alignment horizontal="center"/>
      <protection hidden="1"/>
    </xf>
    <xf numFmtId="164" fontId="90" fillId="30" borderId="1" xfId="0" applyNumberFormat="1" applyFont="1" applyFill="1" applyBorder="1" applyAlignment="1" applyProtection="1">
      <alignment horizontal="center"/>
      <protection hidden="1"/>
    </xf>
    <xf numFmtId="164" fontId="90" fillId="30" borderId="2" xfId="0" applyNumberFormat="1" applyFont="1" applyFill="1" applyBorder="1" applyAlignment="1" applyProtection="1">
      <alignment horizontal="center"/>
      <protection hidden="1"/>
    </xf>
    <xf numFmtId="164" fontId="90" fillId="30" borderId="3" xfId="0" applyNumberFormat="1" applyFont="1" applyFill="1" applyBorder="1" applyAlignment="1" applyProtection="1">
      <alignment horizontal="center"/>
      <protection hidden="1"/>
    </xf>
    <xf numFmtId="8" fontId="91" fillId="31" borderId="1" xfId="0" applyNumberFormat="1" applyFont="1" applyFill="1" applyBorder="1" applyAlignment="1" applyProtection="1">
      <alignment horizontal="center"/>
      <protection hidden="1"/>
    </xf>
    <xf numFmtId="8" fontId="91" fillId="31" borderId="2" xfId="0" applyNumberFormat="1" applyFont="1" applyFill="1" applyBorder="1" applyAlignment="1" applyProtection="1">
      <alignment horizontal="center"/>
      <protection hidden="1"/>
    </xf>
    <xf numFmtId="8" fontId="91" fillId="31" borderId="3" xfId="0" applyNumberFormat="1" applyFont="1" applyFill="1" applyBorder="1" applyAlignment="1" applyProtection="1">
      <alignment horizontal="center"/>
      <protection hidden="1"/>
    </xf>
    <xf numFmtId="164" fontId="29" fillId="2" borderId="1" xfId="0" applyNumberFormat="1" applyFont="1" applyFill="1" applyBorder="1" applyAlignment="1" applyProtection="1">
      <alignment horizontal="center"/>
      <protection hidden="1"/>
    </xf>
    <xf numFmtId="164" fontId="29" fillId="2" borderId="2" xfId="0" applyNumberFormat="1" applyFont="1" applyFill="1" applyBorder="1" applyAlignment="1" applyProtection="1">
      <alignment horizontal="center"/>
      <protection hidden="1"/>
    </xf>
    <xf numFmtId="164" fontId="29" fillId="2" borderId="3" xfId="0" applyNumberFormat="1" applyFont="1" applyFill="1" applyBorder="1" applyAlignment="1" applyProtection="1">
      <alignment horizontal="center"/>
      <protection hidden="1"/>
    </xf>
    <xf numFmtId="8" fontId="3" fillId="32" borderId="1" xfId="0" applyNumberFormat="1" applyFont="1" applyFill="1" applyBorder="1" applyAlignment="1" applyProtection="1">
      <alignment horizontal="center"/>
      <protection hidden="1"/>
    </xf>
    <xf numFmtId="8" fontId="3" fillId="32" borderId="2" xfId="0" applyNumberFormat="1" applyFont="1" applyFill="1" applyBorder="1" applyAlignment="1" applyProtection="1">
      <alignment horizontal="center"/>
      <protection hidden="1"/>
    </xf>
    <xf numFmtId="8" fontId="3" fillId="32" borderId="3" xfId="0" applyNumberFormat="1" applyFont="1" applyFill="1" applyBorder="1" applyAlignment="1" applyProtection="1">
      <alignment horizontal="center"/>
      <protection hidden="1"/>
    </xf>
    <xf numFmtId="0" fontId="14" fillId="5" borderId="0" xfId="0" applyFont="1" applyFill="1" applyAlignment="1" applyProtection="1">
      <alignment horizontal="left" vertical="center" wrapText="1"/>
      <protection locked="0" hidden="1"/>
    </xf>
    <xf numFmtId="0" fontId="0" fillId="5" borderId="0" xfId="0" applyFill="1" applyAlignment="1" applyProtection="1">
      <alignment horizontal="left" vertical="center" wrapText="1"/>
      <protection locked="0" hidden="1"/>
    </xf>
    <xf numFmtId="0" fontId="14" fillId="5" borderId="0" xfId="0" applyFont="1" applyFill="1" applyAlignment="1" applyProtection="1">
      <alignment horizontal="left" wrapText="1"/>
      <protection locked="0" hidden="1"/>
    </xf>
    <xf numFmtId="0" fontId="0" fillId="5" borderId="0" xfId="0" applyFill="1" applyAlignment="1" applyProtection="1">
      <alignment horizontal="left" wrapText="1"/>
      <protection locked="0" hidden="1"/>
    </xf>
    <xf numFmtId="0" fontId="1" fillId="5" borderId="0" xfId="0" applyFont="1" applyFill="1" applyAlignment="1" applyProtection="1">
      <alignment horizontal="left" wrapText="1"/>
      <protection locked="0" hidden="1"/>
    </xf>
    <xf numFmtId="8" fontId="95" fillId="29" borderId="1" xfId="0" applyNumberFormat="1" applyFont="1" applyFill="1" applyBorder="1" applyAlignment="1" applyProtection="1">
      <alignment horizontal="center"/>
      <protection hidden="1"/>
    </xf>
    <xf numFmtId="8" fontId="95" fillId="29" borderId="2" xfId="0" applyNumberFormat="1" applyFont="1" applyFill="1" applyBorder="1" applyAlignment="1" applyProtection="1">
      <alignment horizontal="center"/>
      <protection hidden="1"/>
    </xf>
    <xf numFmtId="8" fontId="95" fillId="29" borderId="3" xfId="0" applyNumberFormat="1" applyFont="1" applyFill="1" applyBorder="1" applyAlignment="1" applyProtection="1">
      <alignment horizontal="center"/>
      <protection hidden="1"/>
    </xf>
    <xf numFmtId="0" fontId="102" fillId="22" borderId="0" xfId="0" applyFont="1" applyFill="1" applyAlignment="1" applyProtection="1">
      <alignment horizontal="center"/>
      <protection hidden="1"/>
    </xf>
    <xf numFmtId="8" fontId="29" fillId="29" borderId="1" xfId="0" applyNumberFormat="1" applyFont="1" applyFill="1" applyBorder="1" applyAlignment="1" applyProtection="1">
      <alignment horizontal="center"/>
      <protection hidden="1"/>
    </xf>
    <xf numFmtId="8" fontId="29" fillId="29" borderId="2" xfId="0" applyNumberFormat="1" applyFont="1" applyFill="1" applyBorder="1" applyAlignment="1" applyProtection="1">
      <alignment horizontal="center"/>
      <protection hidden="1"/>
    </xf>
    <xf numFmtId="8" fontId="29" fillId="29" borderId="3" xfId="0" applyNumberFormat="1" applyFont="1" applyFill="1" applyBorder="1" applyAlignment="1" applyProtection="1">
      <alignment horizontal="center"/>
      <protection hidden="1"/>
    </xf>
    <xf numFmtId="17" fontId="64" fillId="14" borderId="0" xfId="0" applyNumberFormat="1" applyFont="1" applyFill="1" applyAlignment="1" applyProtection="1">
      <alignment horizontal="left" vertical="center"/>
      <protection hidden="1"/>
    </xf>
    <xf numFmtId="0" fontId="64" fillId="14" borderId="0" xfId="0" applyFont="1" applyFill="1" applyAlignment="1" applyProtection="1">
      <alignment horizontal="left" vertical="center"/>
      <protection hidden="1"/>
    </xf>
    <xf numFmtId="17" fontId="63" fillId="14" borderId="0" xfId="0" applyNumberFormat="1" applyFont="1" applyFill="1" applyAlignment="1" applyProtection="1">
      <alignment horizontal="center"/>
      <protection hidden="1"/>
    </xf>
    <xf numFmtId="0" fontId="63" fillId="14" borderId="0" xfId="0" applyFont="1" applyFill="1" applyAlignment="1" applyProtection="1">
      <alignment horizontal="center"/>
      <protection hidden="1"/>
    </xf>
  </cellXfs>
  <cellStyles count="4">
    <cellStyle name="Lien hypertexte" xfId="1" builtinId="8"/>
    <cellStyle name="Lien hypertexte 2" xfId="3"/>
    <cellStyle name="Normal" xfId="0" builtinId="0"/>
    <cellStyle name="Normal 2" xfId="2"/>
  </cellStyles>
  <dxfs count="134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600"/>
      </font>
      <fill>
        <patternFill>
          <bgColor theme="6" tint="0.59996337778862885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theme="0" tint="-0.14996795556505021"/>
      </font>
    </dxf>
    <dxf>
      <font>
        <color rgb="FF006600"/>
      </font>
      <fill>
        <patternFill>
          <bgColor theme="6" tint="0.59996337778862885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theme="0" tint="-0.14996795556505021"/>
      </font>
    </dxf>
    <dxf>
      <font>
        <color rgb="FF006600"/>
      </font>
      <fill>
        <patternFill>
          <bgColor theme="6" tint="0.59996337778862885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theme="0" tint="-0.14996795556505021"/>
      </font>
    </dxf>
    <dxf>
      <font>
        <color rgb="FF006600"/>
      </font>
      <fill>
        <patternFill>
          <bgColor theme="6" tint="0.59996337778862885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theme="0" tint="-0.14996795556505021"/>
      </font>
    </dxf>
    <dxf>
      <font>
        <color rgb="FF006600"/>
      </font>
      <fill>
        <patternFill>
          <bgColor theme="6" tint="0.59996337778862885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theme="0" tint="-0.14996795556505021"/>
      </font>
    </dxf>
    <dxf>
      <font>
        <color rgb="FF006600"/>
      </font>
      <fill>
        <patternFill>
          <bgColor theme="6" tint="0.59996337778862885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rgb="FF006600"/>
      </font>
      <fill>
        <patternFill>
          <bgColor theme="6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</dxfs>
  <tableStyles count="0" defaultTableStyle="TableStyleMedium9" defaultPivotStyle="PivotStyleLight16"/>
  <colors>
    <mruColors>
      <color rgb="FF008000"/>
      <color rgb="FFFFFFCC"/>
      <color rgb="FFFFFF99"/>
      <color rgb="FF006600"/>
      <color rgb="FF0066FF"/>
      <color rgb="FFCC0099"/>
      <color rgb="FFCC3399"/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udget-gold.com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budget-gold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budget-gold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budget-gold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budget-gold.com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budget-gold.com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budget-gold.com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budget-gold.com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budget-gol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0</xdr:row>
      <xdr:rowOff>103233</xdr:rowOff>
    </xdr:from>
    <xdr:to>
      <xdr:col>7</xdr:col>
      <xdr:colOff>447675</xdr:colOff>
      <xdr:row>5</xdr:row>
      <xdr:rowOff>104636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3988" y="103233"/>
          <a:ext cx="3271837" cy="8110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1</xdr:row>
      <xdr:rowOff>128588</xdr:rowOff>
    </xdr:from>
    <xdr:to>
      <xdr:col>1</xdr:col>
      <xdr:colOff>1563175</xdr:colOff>
      <xdr:row>3</xdr:row>
      <xdr:rowOff>46207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963" y="290513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214314</xdr:colOff>
      <xdr:row>37</xdr:row>
      <xdr:rowOff>61912</xdr:rowOff>
    </xdr:from>
    <xdr:to>
      <xdr:col>1</xdr:col>
      <xdr:colOff>1572701</xdr:colOff>
      <xdr:row>39</xdr:row>
      <xdr:rowOff>74781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4489" y="6291262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1</xdr:row>
      <xdr:rowOff>123825</xdr:rowOff>
    </xdr:from>
    <xdr:to>
      <xdr:col>1</xdr:col>
      <xdr:colOff>1563175</xdr:colOff>
      <xdr:row>3</xdr:row>
      <xdr:rowOff>41444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963" y="285750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214312</xdr:colOff>
      <xdr:row>37</xdr:row>
      <xdr:rowOff>71438</xdr:rowOff>
    </xdr:from>
    <xdr:to>
      <xdr:col>1</xdr:col>
      <xdr:colOff>1572699</xdr:colOff>
      <xdr:row>39</xdr:row>
      <xdr:rowOff>84307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4487" y="6300788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104776</xdr:rowOff>
    </xdr:from>
    <xdr:to>
      <xdr:col>1</xdr:col>
      <xdr:colOff>1567937</xdr:colOff>
      <xdr:row>3</xdr:row>
      <xdr:rowOff>22395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9725" y="266701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214312</xdr:colOff>
      <xdr:row>37</xdr:row>
      <xdr:rowOff>100012</xdr:rowOff>
    </xdr:from>
    <xdr:to>
      <xdr:col>1</xdr:col>
      <xdr:colOff>1572699</xdr:colOff>
      <xdr:row>39</xdr:row>
      <xdr:rowOff>112881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4487" y="6329362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114300</xdr:rowOff>
    </xdr:from>
    <xdr:to>
      <xdr:col>1</xdr:col>
      <xdr:colOff>1577462</xdr:colOff>
      <xdr:row>3</xdr:row>
      <xdr:rowOff>31919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0" y="276225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223838</xdr:colOff>
      <xdr:row>37</xdr:row>
      <xdr:rowOff>90488</xdr:rowOff>
    </xdr:from>
    <xdr:to>
      <xdr:col>1</xdr:col>
      <xdr:colOff>1582225</xdr:colOff>
      <xdr:row>39</xdr:row>
      <xdr:rowOff>103357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24013" y="6319838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114300</xdr:rowOff>
    </xdr:from>
    <xdr:to>
      <xdr:col>1</xdr:col>
      <xdr:colOff>1586987</xdr:colOff>
      <xdr:row>3</xdr:row>
      <xdr:rowOff>31919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28775" y="276225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223838</xdr:colOff>
      <xdr:row>37</xdr:row>
      <xdr:rowOff>109537</xdr:rowOff>
    </xdr:from>
    <xdr:to>
      <xdr:col>1</xdr:col>
      <xdr:colOff>1582225</xdr:colOff>
      <xdr:row>39</xdr:row>
      <xdr:rowOff>122406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24013" y="6338887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109538</xdr:rowOff>
    </xdr:from>
    <xdr:to>
      <xdr:col>1</xdr:col>
      <xdr:colOff>1567937</xdr:colOff>
      <xdr:row>3</xdr:row>
      <xdr:rowOff>27157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9725" y="271463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261938</xdr:colOff>
      <xdr:row>37</xdr:row>
      <xdr:rowOff>85725</xdr:rowOff>
    </xdr:from>
    <xdr:to>
      <xdr:col>1</xdr:col>
      <xdr:colOff>1620325</xdr:colOff>
      <xdr:row>39</xdr:row>
      <xdr:rowOff>98594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62113" y="6315075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1</xdr:row>
      <xdr:rowOff>128588</xdr:rowOff>
    </xdr:from>
    <xdr:to>
      <xdr:col>1</xdr:col>
      <xdr:colOff>1563175</xdr:colOff>
      <xdr:row>3</xdr:row>
      <xdr:rowOff>46207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963" y="290513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214314</xdr:colOff>
      <xdr:row>37</xdr:row>
      <xdr:rowOff>61912</xdr:rowOff>
    </xdr:from>
    <xdr:to>
      <xdr:col>1</xdr:col>
      <xdr:colOff>1572701</xdr:colOff>
      <xdr:row>39</xdr:row>
      <xdr:rowOff>74781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4489" y="6291262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1</xdr:row>
      <xdr:rowOff>128588</xdr:rowOff>
    </xdr:from>
    <xdr:to>
      <xdr:col>1</xdr:col>
      <xdr:colOff>1563175</xdr:colOff>
      <xdr:row>3</xdr:row>
      <xdr:rowOff>46207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963" y="290513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214314</xdr:colOff>
      <xdr:row>37</xdr:row>
      <xdr:rowOff>61912</xdr:rowOff>
    </xdr:from>
    <xdr:to>
      <xdr:col>1</xdr:col>
      <xdr:colOff>1572701</xdr:colOff>
      <xdr:row>39</xdr:row>
      <xdr:rowOff>74781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4489" y="6291262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1</xdr:row>
      <xdr:rowOff>128588</xdr:rowOff>
    </xdr:from>
    <xdr:to>
      <xdr:col>1</xdr:col>
      <xdr:colOff>1563175</xdr:colOff>
      <xdr:row>3</xdr:row>
      <xdr:rowOff>46207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963" y="290513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214314</xdr:colOff>
      <xdr:row>37</xdr:row>
      <xdr:rowOff>61912</xdr:rowOff>
    </xdr:from>
    <xdr:to>
      <xdr:col>1</xdr:col>
      <xdr:colOff>1572701</xdr:colOff>
      <xdr:row>39</xdr:row>
      <xdr:rowOff>74781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4489" y="6291262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1</xdr:row>
      <xdr:rowOff>128588</xdr:rowOff>
    </xdr:from>
    <xdr:to>
      <xdr:col>1</xdr:col>
      <xdr:colOff>1563175</xdr:colOff>
      <xdr:row>3</xdr:row>
      <xdr:rowOff>46207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963" y="290513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214314</xdr:colOff>
      <xdr:row>37</xdr:row>
      <xdr:rowOff>61912</xdr:rowOff>
    </xdr:from>
    <xdr:to>
      <xdr:col>1</xdr:col>
      <xdr:colOff>1572701</xdr:colOff>
      <xdr:row>39</xdr:row>
      <xdr:rowOff>74781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4489" y="6291262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143</xdr:row>
      <xdr:rowOff>109537</xdr:rowOff>
    </xdr:from>
    <xdr:to>
      <xdr:col>5</xdr:col>
      <xdr:colOff>210625</xdr:colOff>
      <xdr:row>145</xdr:row>
      <xdr:rowOff>112881</xdr:rowOff>
    </xdr:to>
    <xdr:pic>
      <xdr:nvPicPr>
        <xdr:cNvPr id="6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1463" y="23488650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14287</xdr:colOff>
      <xdr:row>102</xdr:row>
      <xdr:rowOff>114300</xdr:rowOff>
    </xdr:from>
    <xdr:to>
      <xdr:col>5</xdr:col>
      <xdr:colOff>215387</xdr:colOff>
      <xdr:row>103</xdr:row>
      <xdr:rowOff>284331</xdr:rowOff>
    </xdr:to>
    <xdr:pic>
      <xdr:nvPicPr>
        <xdr:cNvPr id="1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16716375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9525</xdr:colOff>
      <xdr:row>76</xdr:row>
      <xdr:rowOff>152400</xdr:rowOff>
    </xdr:from>
    <xdr:to>
      <xdr:col>5</xdr:col>
      <xdr:colOff>210625</xdr:colOff>
      <xdr:row>78</xdr:row>
      <xdr:rowOff>155744</xdr:rowOff>
    </xdr:to>
    <xdr:pic>
      <xdr:nvPicPr>
        <xdr:cNvPr id="14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1463" y="12458700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14287</xdr:colOff>
      <xdr:row>23</xdr:row>
      <xdr:rowOff>76200</xdr:rowOff>
    </xdr:from>
    <xdr:to>
      <xdr:col>5</xdr:col>
      <xdr:colOff>215387</xdr:colOff>
      <xdr:row>24</xdr:row>
      <xdr:rowOff>246231</xdr:rowOff>
    </xdr:to>
    <xdr:pic>
      <xdr:nvPicPr>
        <xdr:cNvPr id="15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3624263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361950</xdr:colOff>
      <xdr:row>191</xdr:row>
      <xdr:rowOff>138113</xdr:rowOff>
    </xdr:from>
    <xdr:to>
      <xdr:col>5</xdr:col>
      <xdr:colOff>2629060</xdr:colOff>
      <xdr:row>194</xdr:row>
      <xdr:rowOff>195263</xdr:rowOff>
    </xdr:to>
    <xdr:pic>
      <xdr:nvPicPr>
        <xdr:cNvPr id="16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43075" y="32242126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623887</xdr:colOff>
      <xdr:row>76</xdr:row>
      <xdr:rowOff>123825</xdr:rowOff>
    </xdr:from>
    <xdr:to>
      <xdr:col>49</xdr:col>
      <xdr:colOff>186811</xdr:colOff>
      <xdr:row>78</xdr:row>
      <xdr:rowOff>127169</xdr:rowOff>
    </xdr:to>
    <xdr:pic>
      <xdr:nvPicPr>
        <xdr:cNvPr id="17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993975" y="12587288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600075</xdr:colOff>
      <xdr:row>23</xdr:row>
      <xdr:rowOff>90487</xdr:rowOff>
    </xdr:from>
    <xdr:to>
      <xdr:col>49</xdr:col>
      <xdr:colOff>162999</xdr:colOff>
      <xdr:row>24</xdr:row>
      <xdr:rowOff>260518</xdr:rowOff>
    </xdr:to>
    <xdr:pic>
      <xdr:nvPicPr>
        <xdr:cNvPr id="18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970163" y="3638550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619125</xdr:colOff>
      <xdr:row>102</xdr:row>
      <xdr:rowOff>85726</xdr:rowOff>
    </xdr:from>
    <xdr:to>
      <xdr:col>49</xdr:col>
      <xdr:colOff>182049</xdr:colOff>
      <xdr:row>103</xdr:row>
      <xdr:rowOff>255757</xdr:rowOff>
    </xdr:to>
    <xdr:pic>
      <xdr:nvPicPr>
        <xdr:cNvPr id="19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989213" y="16944976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614362</xdr:colOff>
      <xdr:row>143</xdr:row>
      <xdr:rowOff>90489</xdr:rowOff>
    </xdr:from>
    <xdr:to>
      <xdr:col>49</xdr:col>
      <xdr:colOff>177286</xdr:colOff>
      <xdr:row>145</xdr:row>
      <xdr:rowOff>93833</xdr:rowOff>
    </xdr:to>
    <xdr:pic>
      <xdr:nvPicPr>
        <xdr:cNvPr id="20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984450" y="23893464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166687</xdr:colOff>
      <xdr:row>186</xdr:row>
      <xdr:rowOff>19050</xdr:rowOff>
    </xdr:from>
    <xdr:to>
      <xdr:col>50</xdr:col>
      <xdr:colOff>366872</xdr:colOff>
      <xdr:row>189</xdr:row>
      <xdr:rowOff>71438</xdr:rowOff>
    </xdr:to>
    <xdr:pic>
      <xdr:nvPicPr>
        <xdr:cNvPr id="2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536775" y="30989588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200024</xdr:colOff>
      <xdr:row>2</xdr:row>
      <xdr:rowOff>4765</xdr:rowOff>
    </xdr:from>
    <xdr:to>
      <xdr:col>50</xdr:col>
      <xdr:colOff>400209</xdr:colOff>
      <xdr:row>4</xdr:row>
      <xdr:rowOff>142878</xdr:rowOff>
    </xdr:to>
    <xdr:pic>
      <xdr:nvPicPr>
        <xdr:cNvPr id="2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517724" y="166690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4761</xdr:colOff>
      <xdr:row>1</xdr:row>
      <xdr:rowOff>152402</xdr:rowOff>
    </xdr:from>
    <xdr:to>
      <xdr:col>17</xdr:col>
      <xdr:colOff>204946</xdr:colOff>
      <xdr:row>4</xdr:row>
      <xdr:rowOff>128590</xdr:rowOff>
    </xdr:to>
    <xdr:pic>
      <xdr:nvPicPr>
        <xdr:cNvPr id="24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96286" y="223840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238124</xdr:colOff>
      <xdr:row>1</xdr:row>
      <xdr:rowOff>157165</xdr:rowOff>
    </xdr:from>
    <xdr:to>
      <xdr:col>35</xdr:col>
      <xdr:colOff>190659</xdr:colOff>
      <xdr:row>4</xdr:row>
      <xdr:rowOff>133353</xdr:rowOff>
    </xdr:to>
    <xdr:pic>
      <xdr:nvPicPr>
        <xdr:cNvPr id="25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83174" y="228603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1</xdr:row>
      <xdr:rowOff>128588</xdr:rowOff>
    </xdr:from>
    <xdr:to>
      <xdr:col>1</xdr:col>
      <xdr:colOff>1563175</xdr:colOff>
      <xdr:row>3</xdr:row>
      <xdr:rowOff>46207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963" y="290513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214314</xdr:colOff>
      <xdr:row>37</xdr:row>
      <xdr:rowOff>61912</xdr:rowOff>
    </xdr:from>
    <xdr:to>
      <xdr:col>1</xdr:col>
      <xdr:colOff>1572701</xdr:colOff>
      <xdr:row>39</xdr:row>
      <xdr:rowOff>74781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4489" y="6291262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1</xdr:row>
      <xdr:rowOff>128588</xdr:rowOff>
    </xdr:from>
    <xdr:to>
      <xdr:col>1</xdr:col>
      <xdr:colOff>1563175</xdr:colOff>
      <xdr:row>3</xdr:row>
      <xdr:rowOff>46207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963" y="290513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214314</xdr:colOff>
      <xdr:row>37</xdr:row>
      <xdr:rowOff>61912</xdr:rowOff>
    </xdr:from>
    <xdr:to>
      <xdr:col>1</xdr:col>
      <xdr:colOff>1572701</xdr:colOff>
      <xdr:row>39</xdr:row>
      <xdr:rowOff>74781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4489" y="6291262"/>
          <a:ext cx="1358387" cy="336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338137</xdr:colOff>
      <xdr:row>1</xdr:row>
      <xdr:rowOff>47625</xdr:rowOff>
    </xdr:from>
    <xdr:to>
      <xdr:col>9</xdr:col>
      <xdr:colOff>724060</xdr:colOff>
      <xdr:row>4</xdr:row>
      <xdr:rowOff>123825</xdr:rowOff>
    </xdr:to>
    <xdr:pic>
      <xdr:nvPicPr>
        <xdr:cNvPr id="4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10125" y="371475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604838</xdr:colOff>
      <xdr:row>1</xdr:row>
      <xdr:rowOff>9527</xdr:rowOff>
    </xdr:from>
    <xdr:to>
      <xdr:col>6</xdr:col>
      <xdr:colOff>1</xdr:colOff>
      <xdr:row>3</xdr:row>
      <xdr:rowOff>59635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6" y="171452"/>
          <a:ext cx="2200275" cy="5454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838199</xdr:colOff>
      <xdr:row>1</xdr:row>
      <xdr:rowOff>114302</xdr:rowOff>
    </xdr:from>
    <xdr:to>
      <xdr:col>13</xdr:col>
      <xdr:colOff>738347</xdr:colOff>
      <xdr:row>2</xdr:row>
      <xdr:rowOff>290515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00987" y="185740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</xdr:colOff>
      <xdr:row>0</xdr:row>
      <xdr:rowOff>119062</xdr:rowOff>
    </xdr:from>
    <xdr:to>
      <xdr:col>7</xdr:col>
      <xdr:colOff>47785</xdr:colOff>
      <xdr:row>4</xdr:row>
      <xdr:rowOff>33337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43725" y="119062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133350</xdr:rowOff>
    </xdr:from>
    <xdr:to>
      <xdr:col>10</xdr:col>
      <xdr:colOff>947899</xdr:colOff>
      <xdr:row>3</xdr:row>
      <xdr:rowOff>0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67526" y="133350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</xdr:colOff>
      <xdr:row>0</xdr:row>
      <xdr:rowOff>138112</xdr:rowOff>
    </xdr:from>
    <xdr:to>
      <xdr:col>28</xdr:col>
      <xdr:colOff>376399</xdr:colOff>
      <xdr:row>3</xdr:row>
      <xdr:rowOff>4762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645064" y="138112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133350</xdr:rowOff>
    </xdr:from>
    <xdr:to>
      <xdr:col>10</xdr:col>
      <xdr:colOff>947899</xdr:colOff>
      <xdr:row>3</xdr:row>
      <xdr:rowOff>0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81789" y="133350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</xdr:colOff>
      <xdr:row>0</xdr:row>
      <xdr:rowOff>138112</xdr:rowOff>
    </xdr:from>
    <xdr:to>
      <xdr:col>28</xdr:col>
      <xdr:colOff>376399</xdr:colOff>
      <xdr:row>3</xdr:row>
      <xdr:rowOff>4762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645064" y="138112"/>
          <a:ext cx="226711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133350</xdr:rowOff>
    </xdr:from>
    <xdr:to>
      <xdr:col>10</xdr:col>
      <xdr:colOff>947899</xdr:colOff>
      <xdr:row>3</xdr:row>
      <xdr:rowOff>0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91326" y="133350"/>
          <a:ext cx="2376648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</xdr:colOff>
      <xdr:row>0</xdr:row>
      <xdr:rowOff>138112</xdr:rowOff>
    </xdr:from>
    <xdr:to>
      <xdr:col>28</xdr:col>
      <xdr:colOff>376399</xdr:colOff>
      <xdr:row>3</xdr:row>
      <xdr:rowOff>4762</xdr:rowOff>
    </xdr:to>
    <xdr:pic>
      <xdr:nvPicPr>
        <xdr:cNvPr id="3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192751" y="138112"/>
          <a:ext cx="2376648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teur%20Christian/Downloads/Christian%20Saboukoulou%202009/ACTIFS%202009/BUDGET%20GOLD%202008/MonBudget.net%20v2007%20CHRIS-E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bouc/Desktop/MonBudget.net%20v2007%20CHRIS-E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teur%20Christian/Downloads/Christian%20Saboukoulou%202009/ACTIFS%202009/BUDGET%20GOLD%202008/Budget%202006%20Eaubonne%20+%20LM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teur%20Christian/Downloads/Christian%20Saboukoulou%202009/ACTIFS%202009/BUDGET%20GOLD%202008/BudgetGold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teur%20Christian/Downloads/Christian%20Saboukoulou%202009/ACTIFS%202009/BUDGET%20GOLD%202008/Budget%202007%20-%20Forec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l Data"/>
      <sheetName val="Objectifs 2007"/>
      <sheetName val="MonBudget 2007"/>
      <sheetName val="Calcul Impot 2007"/>
      <sheetName val="ImmoView Global"/>
      <sheetName val="ImmoView 2007"/>
      <sheetName val="ImmoView - Béthune"/>
      <sheetName val="ImmoView - SCPI PFO"/>
      <sheetName val="Naissance 1er Enfant"/>
      <sheetName val="Agenda"/>
      <sheetName val="Simulation d'épargne"/>
      <sheetName val="Stratégie E-VA Enfant (2)"/>
      <sheetName val="Stratégie E-VA Enfant (P) (2)"/>
      <sheetName val="Achat Immobilier"/>
      <sheetName val="StratégiX"/>
      <sheetName val="Prêts Immo"/>
    </sheetNames>
    <sheetDataSet>
      <sheetData sheetId="0">
        <row r="3">
          <cell r="F3" t="str">
            <v>Epargne &amp; Placements (Type)</v>
          </cell>
          <cell r="H3" t="str">
            <v>Epargne &amp; Placements (Objectifs)</v>
          </cell>
          <cell r="L3" t="str">
            <v>Prélèvements</v>
          </cell>
        </row>
        <row r="4">
          <cell r="D4" t="str">
            <v>Provision à configurer</v>
          </cell>
          <cell r="F4" t="str">
            <v>Type d'épargne/placement</v>
          </cell>
          <cell r="H4" t="str">
            <v>Autre Epargne &amp; Placement</v>
          </cell>
          <cell r="J4" t="str">
            <v>Remboursement Crédit/Prêt/Dette</v>
          </cell>
          <cell r="L4" t="str">
            <v>Indiquer la date de l'échéance</v>
          </cell>
          <cell r="N4" t="str">
            <v>Indiquer le compte cible</v>
          </cell>
          <cell r="P4" t="str">
            <v>Autre dépense régulière</v>
          </cell>
        </row>
        <row r="5">
          <cell r="A5" t="str">
            <v>ok</v>
          </cell>
          <cell r="D5" t="str">
            <v>Provision - Impôt sur le Revenu</v>
          </cell>
          <cell r="F5" t="str">
            <v>Assurance-Vie</v>
          </cell>
          <cell r="H5" t="str">
            <v>Stratégie "RETRAITE"</v>
          </cell>
          <cell r="J5" t="str">
            <v>Crédit à la consommation - SOFINCO</v>
          </cell>
          <cell r="L5" t="str">
            <v>prélèvement le 1er du mois</v>
          </cell>
          <cell r="N5" t="str">
            <v>Assurance-Vie</v>
          </cell>
          <cell r="P5" t="str">
            <v>Loyer</v>
          </cell>
        </row>
        <row r="6">
          <cell r="A6" t="str">
            <v>ec</v>
          </cell>
          <cell r="D6" t="str">
            <v>Provision - Taxe d'Habitation + Taxe Foncière</v>
          </cell>
          <cell r="F6" t="str">
            <v>Assurance-Vie (bloquée)</v>
          </cell>
          <cell r="H6" t="str">
            <v>TRESOR FAMILIAL</v>
          </cell>
          <cell r="J6" t="str">
            <v>Crédit à la consommation - FINANCO</v>
          </cell>
          <cell r="L6" t="str">
            <v>prélèvement le 02 du mois</v>
          </cell>
          <cell r="N6" t="str">
            <v>CEL - Compte d'Epargne Logement</v>
          </cell>
          <cell r="P6" t="str">
            <v>Loyer/ Remboursement Prêt Immobilier</v>
          </cell>
        </row>
        <row r="7">
          <cell r="D7" t="str">
            <v>Provision - Factures EDF/GDF</v>
          </cell>
          <cell r="F7" t="str">
            <v>Assurance-Vie (non bloquée)</v>
          </cell>
          <cell r="H7" t="str">
            <v>Epargne pour "IMPREVUS"</v>
          </cell>
          <cell r="J7" t="str">
            <v>Crédit à la consommation - CETELEM</v>
          </cell>
          <cell r="L7" t="str">
            <v>prélèvement le 03 du mois</v>
          </cell>
          <cell r="N7" t="str">
            <v>LEP - Livret d'Epargne Populaire</v>
          </cell>
          <cell r="P7" t="str">
            <v>Remboursement - Prêt Résidence Principale</v>
          </cell>
        </row>
        <row r="8">
          <cell r="D8" t="str">
            <v>Provision - Vacances / Sorties / Détente</v>
          </cell>
          <cell r="F8" t="str">
            <v>Assurance-Vie "Multi-supports"</v>
          </cell>
          <cell r="H8" t="str">
            <v>Capital "ETUDES &amp; VIE ACTIVE" - Enfant</v>
          </cell>
          <cell r="J8" t="str">
            <v>Crédit à la consommation - FINAREF</v>
          </cell>
          <cell r="L8" t="str">
            <v>prélèvement le 04 du mois</v>
          </cell>
          <cell r="N8" t="str">
            <v>Livret CODEVI</v>
          </cell>
          <cell r="P8" t="str">
            <v>Remboursement - Prêt Immobilier Locatif</v>
          </cell>
        </row>
        <row r="9">
          <cell r="D9" t="str">
            <v>Provision - Charges de Co-propriété</v>
          </cell>
          <cell r="F9" t="str">
            <v>PEP - Plan d'Epargne Populaire</v>
          </cell>
          <cell r="H9" t="str">
            <v>Capital "NAISSANCE" - Enfant</v>
          </cell>
          <cell r="J9" t="str">
            <v>Crédit à la consommation - COFIDIS</v>
          </cell>
          <cell r="L9" t="str">
            <v>prélèvement le 05 du mois</v>
          </cell>
          <cell r="N9" t="str">
            <v>Livret A</v>
          </cell>
          <cell r="P9" t="str">
            <v>Carte Imagine R'</v>
          </cell>
        </row>
        <row r="10">
          <cell r="D10" t="str">
            <v>Provision - Habillement (H)</v>
          </cell>
          <cell r="F10" t="str">
            <v>PEA - Plan d'Epargne en Actions</v>
          </cell>
          <cell r="H10" t="str">
            <v>Capital "ACHAT IMMOBILIER"</v>
          </cell>
          <cell r="J10" t="str">
            <v>Crédit à la consommation - MENAFINANCE</v>
          </cell>
          <cell r="L10" t="str">
            <v>prélèvement le 06 du mois</v>
          </cell>
          <cell r="N10" t="str">
            <v>Livret B</v>
          </cell>
          <cell r="P10" t="str">
            <v>Carte Orange</v>
          </cell>
        </row>
        <row r="11">
          <cell r="D11" t="str">
            <v>Provision - Habillement (F)</v>
          </cell>
          <cell r="F11" t="str">
            <v>PEL - Plan d'Epargne Logement</v>
          </cell>
          <cell r="H11" t="str">
            <v>Capital "ACHAT TERRAIN"</v>
          </cell>
          <cell r="J11" t="str">
            <v>Crédit à la consommation - COVEFI</v>
          </cell>
          <cell r="L11" t="str">
            <v>prélèvement le 07 du mois</v>
          </cell>
          <cell r="N11" t="str">
            <v>Livret JEUNE</v>
          </cell>
          <cell r="P11" t="str">
            <v>Cotisation de Prévoyance</v>
          </cell>
        </row>
        <row r="12">
          <cell r="D12" t="str">
            <v>Provision - Habillement</v>
          </cell>
          <cell r="F12" t="str">
            <v>CEL - Compte d'Epargne Logement</v>
          </cell>
          <cell r="H12" t="str">
            <v>Capital "ACHAT APPARTEMENT"</v>
          </cell>
          <cell r="J12" t="str">
            <v>Crédit à la consommation - FRANFINANCE</v>
          </cell>
          <cell r="L12" t="str">
            <v>prélèvement le 08 du mois</v>
          </cell>
          <cell r="N12" t="str">
            <v>Livret Orange ING DIRECT</v>
          </cell>
          <cell r="P12" t="str">
            <v>Courses Entretien / Alimentation</v>
          </cell>
        </row>
        <row r="13">
          <cell r="D13" t="str">
            <v>Provision - Habillement Enfants</v>
          </cell>
          <cell r="F13" t="str">
            <v>LEP - Livret d'Epargne Populaire</v>
          </cell>
          <cell r="H13" t="str">
            <v>Capital "ACHAT VILLA"</v>
          </cell>
          <cell r="J13" t="str">
            <v>Crédit à la consommation</v>
          </cell>
          <cell r="L13" t="str">
            <v>prélèvement le 09 du mois</v>
          </cell>
          <cell r="N13" t="str">
            <v>Livret COVEFI</v>
          </cell>
          <cell r="P13" t="str">
            <v>Assurance Auto</v>
          </cell>
        </row>
        <row r="14">
          <cell r="D14" t="str">
            <v>Provision - Permis de conduire</v>
          </cell>
          <cell r="F14" t="str">
            <v>Livret CODEVI</v>
          </cell>
          <cell r="H14" t="str">
            <v>TCR - INVESTISSEMENTS</v>
          </cell>
          <cell r="J14" t="str">
            <v>Crédit Carte AURORE</v>
          </cell>
          <cell r="L14" t="str">
            <v>prélèvement le 10 du mois</v>
          </cell>
          <cell r="N14" t="str">
            <v>Compte à Terme</v>
          </cell>
          <cell r="P14" t="str">
            <v>Assurance Habitation</v>
          </cell>
        </row>
        <row r="15">
          <cell r="D15" t="str">
            <v>Provision - Redevance TV (Taxe audiovisuelle)</v>
          </cell>
          <cell r="F15" t="str">
            <v>Livret A</v>
          </cell>
          <cell r="H15" t="str">
            <v>Trésorerie "TCR - INVESTISSEMENTS"</v>
          </cell>
          <cell r="J15" t="str">
            <v>Crédit Carte CONFORAMA</v>
          </cell>
          <cell r="L15" t="str">
            <v>prélèvement le 11 du mois</v>
          </cell>
          <cell r="N15" t="str">
            <v>Compte courant</v>
          </cell>
          <cell r="P15" t="str">
            <v>Abonnement Canal Plus</v>
          </cell>
        </row>
        <row r="16">
          <cell r="D16" t="str">
            <v>Provision - Assurance Auto</v>
          </cell>
          <cell r="F16" t="str">
            <v>Livret B</v>
          </cell>
          <cell r="H16" t="str">
            <v>Trésorerie " INVESTISSEMENTS "</v>
          </cell>
          <cell r="J16" t="str">
            <v>Crédit Carte KANGOUROU</v>
          </cell>
          <cell r="L16" t="str">
            <v>prélèvement le 12 du mois</v>
          </cell>
          <cell r="P16" t="str">
            <v>Abonnement Canal-Satellite</v>
          </cell>
        </row>
        <row r="17">
          <cell r="D17" t="str">
            <v>Provision - Entretien Auto</v>
          </cell>
          <cell r="F17" t="str">
            <v>Livret JEUNE</v>
          </cell>
          <cell r="H17" t="str">
            <v>Capital "INVESTISSEMENTS"</v>
          </cell>
          <cell r="J17" t="str">
            <v>Crédit Carte PASS</v>
          </cell>
          <cell r="L17" t="str">
            <v>prélèvement le 13 du mois</v>
          </cell>
          <cell r="P17" t="str">
            <v>Abonnement Noos</v>
          </cell>
        </row>
        <row r="18">
          <cell r="D18" t="str">
            <v>Provision - Assurance Auto / Réparations</v>
          </cell>
          <cell r="F18" t="str">
            <v>Livret Orange ING DIRECT</v>
          </cell>
          <cell r="H18" t="str">
            <v>Epargne "ACHAT VOITURE"</v>
          </cell>
          <cell r="J18" t="str">
            <v>Dette - LOCAPASS</v>
          </cell>
          <cell r="L18" t="str">
            <v>prélèvement le 14 du mois</v>
          </cell>
          <cell r="P18" t="str">
            <v>Abonnement Freebox</v>
          </cell>
        </row>
        <row r="19">
          <cell r="D19" t="str">
            <v>Provision - Cadeaux (Anniversaires, événements, etc.)</v>
          </cell>
          <cell r="F19" t="str">
            <v>Livret COVEFI</v>
          </cell>
          <cell r="H19" t="str">
            <v>Trésorerie de "RESERVE"</v>
          </cell>
          <cell r="J19" t="str">
            <v>Dette - Loyers impayés</v>
          </cell>
          <cell r="L19" t="str">
            <v>prélèvement le 15 du mois</v>
          </cell>
          <cell r="P19" t="str">
            <v>Carburants (Essence/Gasoil)</v>
          </cell>
        </row>
        <row r="20">
          <cell r="D20" t="str">
            <v>Provision - France-Télécom</v>
          </cell>
          <cell r="F20" t="str">
            <v>PEE - Plan d'Epargne Entreprise</v>
          </cell>
          <cell r="H20" t="str">
            <v>Trésorerie "FRAIS de SCOLARITE"</v>
          </cell>
          <cell r="J20" t="str">
            <v>Dette à un tiers</v>
          </cell>
          <cell r="L20" t="str">
            <v>prélèvement le 16 du mois</v>
          </cell>
          <cell r="P20" t="str">
            <v>Déjeuners en semaine</v>
          </cell>
        </row>
        <row r="21">
          <cell r="D21" t="str">
            <v>Provision - Communications (téléphone, internet, etc.)</v>
          </cell>
          <cell r="F21" t="str">
            <v>PERCO - Plan d'Epargne pour la Retraite Collectif</v>
          </cell>
          <cell r="H21" t="str">
            <v>Réserve de "SOUTIEN FAMILIAL"</v>
          </cell>
          <cell r="J21" t="str">
            <v>Prêt Personnel - BNP-PARIBAS</v>
          </cell>
          <cell r="L21" t="str">
            <v>prélèvement le 17 du mois</v>
          </cell>
          <cell r="P21" t="str">
            <v>Cotisation Carte Bleue (Visa/Mastercard)</v>
          </cell>
        </row>
        <row r="22">
          <cell r="D22" t="str">
            <v>Provision - Téléphone et Internet</v>
          </cell>
          <cell r="F22" t="str">
            <v>PERP - Plan d'Epargne Retraite Populaire</v>
          </cell>
          <cell r="H22" t="str">
            <v>Trésorerie "Service pour DIEU &amp; Bonnes Œuvres"</v>
          </cell>
          <cell r="J22" t="str">
            <v>Prêt Personnel - SOCIETE GENERALE</v>
          </cell>
          <cell r="L22" t="str">
            <v>prélèvement le 18 du mois</v>
          </cell>
          <cell r="P22" t="str">
            <v>Téléphone portable - Bouygues Télécom</v>
          </cell>
        </row>
        <row r="23">
          <cell r="F23" t="str">
            <v>Epargne Salariale</v>
          </cell>
          <cell r="J23" t="str">
            <v>Prêt Personnel - COFIDIS</v>
          </cell>
          <cell r="L23" t="str">
            <v>prélèvement le 19 du mois</v>
          </cell>
          <cell r="P23" t="str">
            <v>Téléphone portable - Orange</v>
          </cell>
        </row>
        <row r="24">
          <cell r="F24" t="str">
            <v>Compte à Terme (bloqué)</v>
          </cell>
          <cell r="J24" t="str">
            <v>Prêt Personnel - Banque ACCORD</v>
          </cell>
          <cell r="L24" t="str">
            <v>prélèvement le 20 du mois</v>
          </cell>
          <cell r="P24" t="str">
            <v>Téléphone portable - SFR</v>
          </cell>
        </row>
        <row r="25">
          <cell r="F25" t="str">
            <v>Compte de Trésorerie</v>
          </cell>
          <cell r="J25" t="str">
            <v>Prêt Personnel - EGG</v>
          </cell>
          <cell r="L25" t="str">
            <v>prélèvement le 21 du mois</v>
          </cell>
          <cell r="P25" t="str">
            <v>Téléphone portable</v>
          </cell>
        </row>
        <row r="26">
          <cell r="F26" t="str">
            <v>Compte Titre</v>
          </cell>
          <cell r="J26" t="str">
            <v>Prêt Personnel</v>
          </cell>
          <cell r="L26" t="str">
            <v>prélèvement le 22 du mois</v>
          </cell>
          <cell r="P26" t="str">
            <v>Téléphone Fixe</v>
          </cell>
        </row>
        <row r="27">
          <cell r="F27" t="str">
            <v>Portefeuille Boursier</v>
          </cell>
          <cell r="L27" t="str">
            <v>prélèvement le 23 du mois</v>
          </cell>
          <cell r="P27" t="str">
            <v>Frais Médicaux</v>
          </cell>
        </row>
        <row r="28">
          <cell r="F28" t="str">
            <v>TONTINE - Le Conservateur</v>
          </cell>
          <cell r="L28" t="str">
            <v>prélèvement le 24 du mois</v>
          </cell>
          <cell r="P28" t="str">
            <v>Argent de poche</v>
          </cell>
        </row>
        <row r="29">
          <cell r="D29" t="str">
            <v>Revenu à configurer</v>
          </cell>
          <cell r="F29" t="str">
            <v>TONTINE</v>
          </cell>
          <cell r="L29" t="str">
            <v>prélèvement le 25 du mois</v>
          </cell>
          <cell r="P29" t="str">
            <v>Liquidités</v>
          </cell>
        </row>
        <row r="30">
          <cell r="D30" t="str">
            <v>SALAIRE</v>
          </cell>
          <cell r="F30" t="str">
            <v>Stocks Options</v>
          </cell>
          <cell r="L30" t="str">
            <v>prélèvement le 26 du mois</v>
          </cell>
          <cell r="P30" t="str">
            <v>Soutien familial</v>
          </cell>
        </row>
        <row r="31">
          <cell r="D31" t="str">
            <v>SALAIRE 1</v>
          </cell>
          <cell r="L31" t="str">
            <v>prélèvement le 27 du mois</v>
          </cell>
          <cell r="P31" t="str">
            <v>Aide aux tiers</v>
          </cell>
        </row>
        <row r="32">
          <cell r="D32" t="str">
            <v>SALAIRE 2</v>
          </cell>
          <cell r="L32" t="str">
            <v>prélèvement le 28 du mois</v>
          </cell>
          <cell r="P32" t="str">
            <v>Cotisation Associative</v>
          </cell>
        </row>
        <row r="33">
          <cell r="D33" t="str">
            <v>SALAIRE A</v>
          </cell>
          <cell r="L33" t="str">
            <v>prélèvement le 29 du mois</v>
          </cell>
          <cell r="P33" t="str">
            <v>Aide humanitaire</v>
          </cell>
        </row>
        <row r="34">
          <cell r="D34" t="str">
            <v>SALAIRE B</v>
          </cell>
          <cell r="L34" t="str">
            <v>prélèvement le 30 du mois</v>
          </cell>
          <cell r="P34" t="str">
            <v>Habillement</v>
          </cell>
        </row>
        <row r="35">
          <cell r="D35" t="str">
            <v>APL / Allocations / Bourse d'Etat</v>
          </cell>
          <cell r="L35" t="str">
            <v>prélèvement le 31 du mois</v>
          </cell>
        </row>
        <row r="36">
          <cell r="D36" t="str">
            <v>Revenu Foncier Immeuble</v>
          </cell>
        </row>
        <row r="37">
          <cell r="D37" t="str">
            <v>Revenu Foncier Appartement</v>
          </cell>
        </row>
        <row r="38">
          <cell r="D38" t="str">
            <v>Dividendes Entreprises / Actions / Activités Commerciales</v>
          </cell>
        </row>
        <row r="39">
          <cell r="D39" t="str">
            <v>DIVIDENDES</v>
          </cell>
        </row>
        <row r="40">
          <cell r="D40" t="str">
            <v>Intérêts sur capitaux</v>
          </cell>
        </row>
        <row r="41">
          <cell r="D41" t="str">
            <v>Autres</v>
          </cell>
        </row>
        <row r="42">
          <cell r="D42" t="str">
            <v>Revenu Locatif - Immeuble</v>
          </cell>
        </row>
        <row r="43">
          <cell r="D43" t="str">
            <v>Revenu Locatif - Appartement</v>
          </cell>
        </row>
        <row r="44">
          <cell r="D44" t="str">
            <v>Retour de Capital d'Investissement</v>
          </cell>
        </row>
        <row r="45">
          <cell r="D45" t="str">
            <v>Retour de prêt</v>
          </cell>
        </row>
        <row r="46">
          <cell r="D46" t="str">
            <v>APL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l Data"/>
      <sheetName val="Objectifs 2007"/>
      <sheetName val="MonBudget 2007"/>
      <sheetName val="ImmoView 2007"/>
      <sheetName val="ImmoView - Béthune"/>
      <sheetName val="ImmoView - SCPI PFO"/>
      <sheetName val="Simulation d'épargne"/>
      <sheetName val="Stratégie E-VA Enfant (2)"/>
      <sheetName val="Stratégie E-VA Enfant (P) (2)"/>
      <sheetName val="Achat Immobilier"/>
      <sheetName val="StratégiX"/>
      <sheetName val="Prêts Immo"/>
    </sheetNames>
    <sheetDataSet>
      <sheetData sheetId="0">
        <row r="5">
          <cell r="A5" t="str">
            <v>ok</v>
          </cell>
        </row>
        <row r="6">
          <cell r="A6" t="str">
            <v>ec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Maker"/>
      <sheetName val="Internal Data"/>
      <sheetName val="Internal Data 2"/>
      <sheetName val="Budget 2005"/>
      <sheetName val="ImmoView"/>
      <sheetName val="Mois 1"/>
      <sheetName val="Mois 2"/>
      <sheetName val="Mois 3"/>
      <sheetName val="Mois 4"/>
      <sheetName val="Mois 5"/>
      <sheetName val="Mois 6"/>
      <sheetName val="Mois 7"/>
      <sheetName val="Mois 8"/>
      <sheetName val="Mois 9"/>
      <sheetName val="Mois 10"/>
      <sheetName val="Mois 11"/>
      <sheetName val="Mois 12"/>
      <sheetName val="LifeGoals"/>
      <sheetName val="Naissance 1er Enfant"/>
      <sheetName val="Retraite"/>
      <sheetName val="Gestion des liquidités"/>
      <sheetName val="Calendrier 2006"/>
      <sheetName val="SIMULATION"/>
      <sheetName val="Simulation d'épargne"/>
      <sheetName val="Stratégie E-VA Enfant (2)"/>
      <sheetName val="Stratégie E-VA Enfant (P) (2)"/>
      <sheetName val="StratégiX"/>
      <sheetName val="Contacts &amp; Stratégies"/>
      <sheetName val="Achat Immobilier"/>
      <sheetName val="Prêts Immo"/>
    </sheetNames>
    <sheetDataSet>
      <sheetData sheetId="0"/>
      <sheetData sheetId="1">
        <row r="4">
          <cell r="F4" t="str">
            <v>Type d'épargne/placement</v>
          </cell>
          <cell r="H4" t="str">
            <v>Autre Epargne &amp; Placement</v>
          </cell>
        </row>
        <row r="5">
          <cell r="B5" t="str">
            <v>ec</v>
          </cell>
          <cell r="H5" t="str">
            <v>Stratégie "RETRAITE"</v>
          </cell>
        </row>
        <row r="6">
          <cell r="B6" t="str">
            <v>ok</v>
          </cell>
          <cell r="H6" t="str">
            <v>TRESOR FAMILIAL</v>
          </cell>
        </row>
        <row r="7">
          <cell r="H7" t="str">
            <v>Epargne pour "IMPREVUS"</v>
          </cell>
        </row>
        <row r="8">
          <cell r="H8" t="str">
            <v>Capital "ETUDES &amp; VIE ACTIVE" - Enfant</v>
          </cell>
        </row>
        <row r="9">
          <cell r="H9" t="str">
            <v>Capital "NAISSANCE" - Enfant</v>
          </cell>
        </row>
        <row r="10">
          <cell r="H10" t="str">
            <v>Capital "ACHAT IMMOBILIER"</v>
          </cell>
        </row>
        <row r="11">
          <cell r="H11" t="str">
            <v>Capital "ACHAT TERRAIN"</v>
          </cell>
        </row>
        <row r="12">
          <cell r="H12" t="str">
            <v>Capital "ACHAT APPARTEMENT"</v>
          </cell>
        </row>
        <row r="13">
          <cell r="H13" t="str">
            <v>Capital "ACHAT VILLA"</v>
          </cell>
        </row>
        <row r="14">
          <cell r="H14" t="str">
            <v>TCR - INVESTISSEMENTS</v>
          </cell>
        </row>
        <row r="15">
          <cell r="H15" t="str">
            <v>Trésorerie "TCR - INVESTISSEMENTS"</v>
          </cell>
        </row>
        <row r="16">
          <cell r="H16" t="str">
            <v>Trésorerie " INVESTISSEMENTS "</v>
          </cell>
        </row>
        <row r="17">
          <cell r="H17" t="str">
            <v>Capital "INVESTISSEMENTS"</v>
          </cell>
        </row>
        <row r="18">
          <cell r="H18" t="str">
            <v>Epargne "ACHAT VOITURE"</v>
          </cell>
        </row>
        <row r="19">
          <cell r="H19" t="str">
            <v>Trésorerie de "RESERVE"</v>
          </cell>
        </row>
        <row r="20">
          <cell r="H20" t="str">
            <v>Trésorerie "FRAIS de SCOLARITE"</v>
          </cell>
        </row>
        <row r="21">
          <cell r="H21" t="str">
            <v>Réserve de "SOUTIEN FAMILIAL"</v>
          </cell>
        </row>
        <row r="22">
          <cell r="H22" t="str">
            <v>Trésorerie "Service pour DIEU &amp; Bonnes Œuvres"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Gold 2008"/>
      <sheetName val="Données internes"/>
      <sheetName val="Simulation d'épargne"/>
      <sheetName val="Prets Immo"/>
      <sheetName val="StratégiX"/>
    </sheetNames>
    <sheetDataSet>
      <sheetData sheetId="0" refreshError="1"/>
      <sheetData sheetId="1">
        <row r="4">
          <cell r="C4" t="str">
            <v>Type de Revenu</v>
          </cell>
          <cell r="E4" t="str">
            <v>Objectif de l'Epargne/Placement</v>
          </cell>
          <cell r="G4" t="str">
            <v>Type d'épargne/placement</v>
          </cell>
          <cell r="I4" t="str">
            <v>Remboursement Crédit/Prêt/Dette</v>
          </cell>
          <cell r="K4" t="str">
            <v>Indiquer la date de l'échéance</v>
          </cell>
          <cell r="M4" t="str">
            <v>Indiquer le compte cible</v>
          </cell>
          <cell r="Q4" t="str">
            <v>Autre dépense régulière</v>
          </cell>
          <cell r="S4" t="str">
            <v>Autre dépense variable</v>
          </cell>
        </row>
        <row r="5">
          <cell r="C5" t="str">
            <v>SALAIRE</v>
          </cell>
          <cell r="E5" t="str">
            <v>Stratégie "RETRAITE"</v>
          </cell>
          <cell r="G5" t="str">
            <v>Assurance-Vie</v>
          </cell>
          <cell r="I5" t="str">
            <v>Crédit à la consommation - SOFINCO</v>
          </cell>
          <cell r="K5" t="str">
            <v>prélèvement le 1er du mois</v>
          </cell>
          <cell r="M5" t="str">
            <v>Assurance-Vie</v>
          </cell>
          <cell r="Q5" t="str">
            <v>Loyer</v>
          </cell>
          <cell r="S5" t="str">
            <v>Frais Médicaux</v>
          </cell>
        </row>
        <row r="6">
          <cell r="C6" t="str">
            <v>SALAIRE 1</v>
          </cell>
          <cell r="E6" t="str">
            <v>TRESOR FAMILIAL</v>
          </cell>
          <cell r="G6" t="str">
            <v>Assurance-Vie (bloquée)</v>
          </cell>
          <cell r="I6" t="str">
            <v>Crédit à la consommation - FINANCO</v>
          </cell>
          <cell r="K6" t="str">
            <v>prélèvement le 02 du mois</v>
          </cell>
          <cell r="M6" t="str">
            <v>CEL - Compte d'Epargne Logement</v>
          </cell>
          <cell r="Q6" t="str">
            <v>Loyer/ Remboursement Prêt Immobilier</v>
          </cell>
          <cell r="S6" t="str">
            <v>Argent de poche</v>
          </cell>
        </row>
        <row r="7">
          <cell r="C7" t="str">
            <v>SALAIRE 2</v>
          </cell>
          <cell r="E7" t="str">
            <v>Epargne pour "IMPREVUS"</v>
          </cell>
          <cell r="G7" t="str">
            <v>Assurance-Vie (non bloquée)</v>
          </cell>
          <cell r="I7" t="str">
            <v>Crédit à la consommation - CETELEM</v>
          </cell>
          <cell r="K7" t="str">
            <v>prélèvement le 03 du mois</v>
          </cell>
          <cell r="M7" t="str">
            <v>LEP - Livret d'Epargne Populaire</v>
          </cell>
          <cell r="Q7" t="str">
            <v>Remboursement - Prêt Résidence Principale</v>
          </cell>
          <cell r="S7" t="str">
            <v>Liquidités</v>
          </cell>
        </row>
        <row r="8">
          <cell r="C8" t="str">
            <v>SALAIRE A</v>
          </cell>
          <cell r="E8" t="str">
            <v>Capital "ETUDES &amp; VIE ACTIVE" - Enfant</v>
          </cell>
          <cell r="G8" t="str">
            <v>Assurance-Vie "Multi-supports"</v>
          </cell>
          <cell r="I8" t="str">
            <v>Crédit à la consommation - FINAREF</v>
          </cell>
          <cell r="K8" t="str">
            <v>prélèvement le 04 du mois</v>
          </cell>
          <cell r="M8" t="str">
            <v>Livret CODEVI</v>
          </cell>
          <cell r="Q8" t="str">
            <v>Remboursement - Prêt Immobilier Locatif</v>
          </cell>
          <cell r="S8" t="str">
            <v>Soutien familial</v>
          </cell>
        </row>
        <row r="9">
          <cell r="C9" t="str">
            <v>SALAIRE B</v>
          </cell>
          <cell r="E9" t="str">
            <v>Capital "NAISSANCE" - Enfant</v>
          </cell>
          <cell r="G9" t="str">
            <v>PEP - Plan d'Epargne Populaire</v>
          </cell>
          <cell r="I9" t="str">
            <v>Crédit à la consommation - COFIDIS</v>
          </cell>
          <cell r="K9" t="str">
            <v>prélèvement le 05 du mois</v>
          </cell>
          <cell r="M9" t="str">
            <v>Livret A</v>
          </cell>
          <cell r="Q9" t="str">
            <v>Carte Imagine R'</v>
          </cell>
          <cell r="S9" t="str">
            <v>Aide aux tiers</v>
          </cell>
        </row>
        <row r="10">
          <cell r="C10" t="str">
            <v>APL / Allocations / Bourse d'Etat</v>
          </cell>
          <cell r="E10" t="str">
            <v>Capital "ACHAT IMMOBILIER"</v>
          </cell>
          <cell r="G10" t="str">
            <v>PEA - Plan d'Epargne en Actions</v>
          </cell>
          <cell r="I10" t="str">
            <v>Crédit à la consommation - MENAFINANCE</v>
          </cell>
          <cell r="K10" t="str">
            <v>prélèvement le 06 du mois</v>
          </cell>
          <cell r="M10" t="str">
            <v>Livret B</v>
          </cell>
          <cell r="Q10" t="str">
            <v>Carte Orange</v>
          </cell>
          <cell r="S10" t="str">
            <v>Cotisation Associative</v>
          </cell>
        </row>
        <row r="11">
          <cell r="C11" t="str">
            <v>Revenu Foncier Immeuble</v>
          </cell>
          <cell r="E11" t="str">
            <v>Capital "ACHAT TERRAIN"</v>
          </cell>
          <cell r="G11" t="str">
            <v>PEL - Plan d'Epargne Logement</v>
          </cell>
          <cell r="I11" t="str">
            <v>Crédit à la consommation - COVEFI</v>
          </cell>
          <cell r="K11" t="str">
            <v>prélèvement le 07 du mois</v>
          </cell>
          <cell r="M11" t="str">
            <v>Livret JEUNE</v>
          </cell>
          <cell r="Q11" t="str">
            <v>Cotisation de Prévoyance</v>
          </cell>
          <cell r="S11" t="str">
            <v>Aide humanitaire</v>
          </cell>
        </row>
        <row r="12">
          <cell r="C12" t="str">
            <v>Revenu Foncier Appartement</v>
          </cell>
          <cell r="E12" t="str">
            <v>Capital "ACHAT APPARTEMENT"</v>
          </cell>
          <cell r="G12" t="str">
            <v>CEL - Compte d'Epargne Logement</v>
          </cell>
          <cell r="I12" t="str">
            <v>Crédit à la consommation - FRANFINANCE</v>
          </cell>
          <cell r="K12" t="str">
            <v>prélèvement le 08 du mois</v>
          </cell>
          <cell r="M12" t="str">
            <v>Livret Orange ING DIRECT</v>
          </cell>
          <cell r="Q12" t="str">
            <v>Courses Entretien / Alimentation</v>
          </cell>
          <cell r="S12" t="str">
            <v>Habillement</v>
          </cell>
        </row>
        <row r="13">
          <cell r="C13" t="str">
            <v>Dividendes Entreprises / Actions / Activités Commerciales</v>
          </cell>
          <cell r="E13" t="str">
            <v>Capital "ACHAT MAISON"</v>
          </cell>
          <cell r="G13" t="str">
            <v>LEP - Livret d'Epargne Populaire</v>
          </cell>
          <cell r="I13" t="str">
            <v>Crédit à la consommation</v>
          </cell>
          <cell r="K13" t="str">
            <v>prélèvement le 09 du mois</v>
          </cell>
          <cell r="M13" t="str">
            <v>Livret COVEFI</v>
          </cell>
          <cell r="Q13" t="str">
            <v>Assurance Auto</v>
          </cell>
        </row>
        <row r="14">
          <cell r="C14" t="str">
            <v>DIVIDENDES</v>
          </cell>
          <cell r="E14" t="str">
            <v>TCR - INVESTISSEMENTS</v>
          </cell>
          <cell r="G14" t="str">
            <v>Livret CODEVI</v>
          </cell>
          <cell r="I14" t="str">
            <v>Crédit Carte AURORE</v>
          </cell>
          <cell r="K14" t="str">
            <v>prélèvement le 10 du mois</v>
          </cell>
          <cell r="M14" t="str">
            <v>Compte à Terme</v>
          </cell>
          <cell r="Q14" t="str">
            <v>Assurance Habitation</v>
          </cell>
        </row>
        <row r="15">
          <cell r="C15" t="str">
            <v>Intérêts sur capitaux</v>
          </cell>
          <cell r="E15" t="str">
            <v>Trésorerie "TCR - INVESTISSEMENTS"</v>
          </cell>
          <cell r="G15" t="str">
            <v>Livret A</v>
          </cell>
          <cell r="I15" t="str">
            <v>Crédit Carte CONFORAMA</v>
          </cell>
          <cell r="K15" t="str">
            <v>prélèvement le 11 du mois</v>
          </cell>
          <cell r="M15" t="str">
            <v>Compte courant</v>
          </cell>
          <cell r="Q15" t="str">
            <v>Abonnement Canal Plus</v>
          </cell>
        </row>
        <row r="16">
          <cell r="C16" t="str">
            <v>Autres</v>
          </cell>
          <cell r="E16" t="str">
            <v>Trésorerie " INVESTISSEMENTS "</v>
          </cell>
          <cell r="G16" t="str">
            <v>Livret B</v>
          </cell>
          <cell r="I16" t="str">
            <v>Crédit Carte KANGOUROU</v>
          </cell>
          <cell r="K16" t="str">
            <v>prélèvement le 12 du mois</v>
          </cell>
          <cell r="Q16" t="str">
            <v>Abonnement Canal-Satellite</v>
          </cell>
        </row>
        <row r="17">
          <cell r="C17" t="str">
            <v>Revenu Locatif - Immeuble</v>
          </cell>
          <cell r="E17" t="str">
            <v>Capital "INVESTISSEMENTS"</v>
          </cell>
          <cell r="G17" t="str">
            <v>Livret JEUNE</v>
          </cell>
          <cell r="I17" t="str">
            <v>Crédit Carte PASS</v>
          </cell>
          <cell r="K17" t="str">
            <v>prélèvement le 13 du mois</v>
          </cell>
          <cell r="Q17" t="str">
            <v>Abonnement Noos</v>
          </cell>
        </row>
        <row r="18">
          <cell r="C18" t="str">
            <v>Revenu Locatif - Appartement</v>
          </cell>
          <cell r="E18" t="str">
            <v>Epargne "ACHAT VOITURE"</v>
          </cell>
          <cell r="G18" t="str">
            <v>Livret Orange ING DIRECT</v>
          </cell>
          <cell r="I18" t="str">
            <v>Dette - LOCAPASS</v>
          </cell>
          <cell r="K18" t="str">
            <v>prélèvement le 14 du mois</v>
          </cell>
          <cell r="Q18" t="str">
            <v>Abonnement Freebox</v>
          </cell>
        </row>
        <row r="19">
          <cell r="C19" t="str">
            <v>Retour de Capital d'Investissement</v>
          </cell>
          <cell r="E19" t="str">
            <v>Trésorerie de "RESERVE"</v>
          </cell>
          <cell r="G19" t="str">
            <v>Livret COVEFI</v>
          </cell>
          <cell r="I19" t="str">
            <v>Dette - Loyers impayés</v>
          </cell>
          <cell r="K19" t="str">
            <v>prélèvement le 15 du mois</v>
          </cell>
          <cell r="Q19" t="str">
            <v>Carburants (Essence/Gasoil)</v>
          </cell>
        </row>
        <row r="20">
          <cell r="C20" t="str">
            <v>Retour de prêt</v>
          </cell>
          <cell r="E20" t="str">
            <v>Trésorerie "FRAIS de SCOLARITE"</v>
          </cell>
          <cell r="G20" t="str">
            <v>PEE - Plan d'Epargne Entreprise</v>
          </cell>
          <cell r="I20" t="str">
            <v>Dette à un tiers</v>
          </cell>
          <cell r="K20" t="str">
            <v>prélèvement le 16 du mois</v>
          </cell>
          <cell r="Q20" t="str">
            <v>Déjeuners en semaine</v>
          </cell>
        </row>
        <row r="21">
          <cell r="C21" t="str">
            <v>APL</v>
          </cell>
          <cell r="E21" t="str">
            <v>Réserve de "SOUTIEN FAMILIAL"</v>
          </cell>
          <cell r="G21" t="str">
            <v>PERCO - Plan d'Epargne pour la Retraite Collectif</v>
          </cell>
          <cell r="I21" t="str">
            <v>Prêt Personnel - BNP-PARIBAS</v>
          </cell>
          <cell r="K21" t="str">
            <v>prélèvement le 17 du mois</v>
          </cell>
          <cell r="Q21" t="str">
            <v>Cotisation Carte Bleue (Visa/Mastercard)</v>
          </cell>
        </row>
        <row r="22">
          <cell r="C22" t="str">
            <v>Revenu Locatif - SCPI</v>
          </cell>
          <cell r="E22" t="str">
            <v>Trésorerie "Service pour DIEU &amp; Bonnes Œuvres"</v>
          </cell>
          <cell r="G22" t="str">
            <v>PERP - Plan d'Epargne Retraite Populaire</v>
          </cell>
          <cell r="I22" t="str">
            <v>Prêt Personnel - SOCIETE GENERALE</v>
          </cell>
          <cell r="K22" t="str">
            <v>prélèvement le 18 du mois</v>
          </cell>
          <cell r="Q22" t="str">
            <v>Téléphone portable - Bouygues Télécom</v>
          </cell>
        </row>
        <row r="23">
          <cell r="C23" t="str">
            <v>SALAIRE Monsieur</v>
          </cell>
          <cell r="E23" t="str">
            <v>Trésorerie "TRAVAUX"</v>
          </cell>
          <cell r="G23" t="str">
            <v>Epargne Salariale</v>
          </cell>
          <cell r="I23" t="str">
            <v>Prêt Personnel - COFIDIS</v>
          </cell>
          <cell r="K23" t="str">
            <v>prélèvement le 19 du mois</v>
          </cell>
          <cell r="Q23" t="str">
            <v>Téléphone portable - Orange</v>
          </cell>
        </row>
        <row r="24">
          <cell r="C24" t="str">
            <v>SALAIRE Madame</v>
          </cell>
          <cell r="E24" t="str">
            <v>Capital BOURSE</v>
          </cell>
          <cell r="G24" t="str">
            <v>Compte à Terme (bloqué)</v>
          </cell>
          <cell r="I24" t="str">
            <v>Prêt Personnel - Banque ACCORD</v>
          </cell>
          <cell r="K24" t="str">
            <v>prélèvement le 20 du mois</v>
          </cell>
          <cell r="Q24" t="str">
            <v>Téléphone portable - SFR</v>
          </cell>
        </row>
        <row r="25">
          <cell r="C25" t="str">
            <v>Revenu d'investissements boursiers</v>
          </cell>
          <cell r="G25" t="str">
            <v>Compte de Trésorerie</v>
          </cell>
          <cell r="I25" t="str">
            <v>Prêt Personnel - EGG</v>
          </cell>
          <cell r="K25" t="str">
            <v>prélèvement le 21 du mois</v>
          </cell>
          <cell r="Q25" t="str">
            <v>Téléphone portable</v>
          </cell>
        </row>
        <row r="26">
          <cell r="C26" t="str">
            <v>PRIMES</v>
          </cell>
          <cell r="G26" t="str">
            <v>Compte Titre</v>
          </cell>
          <cell r="I26" t="str">
            <v>Prêt Personnel</v>
          </cell>
          <cell r="K26" t="str">
            <v>prélèvement le 22 du mois</v>
          </cell>
          <cell r="Q26" t="str">
            <v>Téléphone Fixe</v>
          </cell>
        </row>
        <row r="27">
          <cell r="C27" t="str">
            <v>Dons perçus</v>
          </cell>
          <cell r="G27" t="str">
            <v>Portefeuille Boursier</v>
          </cell>
          <cell r="I27" t="str">
            <v>Crédit Immobilier Locatif</v>
          </cell>
          <cell r="K27" t="str">
            <v>prélèvement le 23 du mois</v>
          </cell>
          <cell r="Q27" t="str">
            <v>Frais Médicaux</v>
          </cell>
        </row>
        <row r="28">
          <cell r="G28" t="str">
            <v>TONTINE - Le Conservateur</v>
          </cell>
          <cell r="I28" t="str">
            <v>Crédit Immobilier Résidence Principale</v>
          </cell>
          <cell r="K28" t="str">
            <v>prélèvement le 24 du mois</v>
          </cell>
          <cell r="Q28" t="str">
            <v>Argent de poche</v>
          </cell>
        </row>
        <row r="29">
          <cell r="G29" t="str">
            <v>TONTINE</v>
          </cell>
          <cell r="K29" t="str">
            <v>prélèvement le 25 du mois</v>
          </cell>
          <cell r="Q29" t="str">
            <v>Liquidités</v>
          </cell>
        </row>
        <row r="30">
          <cell r="G30" t="str">
            <v>Stocks Options</v>
          </cell>
          <cell r="K30" t="str">
            <v>prélèvement le 26 du mois</v>
          </cell>
          <cell r="Q30" t="str">
            <v>Soutien familial</v>
          </cell>
        </row>
        <row r="31">
          <cell r="G31" t="str">
            <v>Obligations</v>
          </cell>
          <cell r="K31" t="str">
            <v>prélèvement le 27 du mois</v>
          </cell>
          <cell r="Q31" t="str">
            <v>Aide aux tiers</v>
          </cell>
        </row>
        <row r="32">
          <cell r="G32" t="str">
            <v>Livret Internet</v>
          </cell>
          <cell r="K32" t="str">
            <v>prélèvement le 28 du mois</v>
          </cell>
          <cell r="Q32" t="str">
            <v>Cotisation Associative</v>
          </cell>
        </row>
        <row r="33">
          <cell r="G33" t="str">
            <v>Livret MONABANQ</v>
          </cell>
          <cell r="K33" t="str">
            <v>prélèvement le 29 du mois</v>
          </cell>
          <cell r="Q33" t="str">
            <v>Aide humanitaire</v>
          </cell>
        </row>
        <row r="34">
          <cell r="K34" t="str">
            <v>prélèvement le 30 du mois</v>
          </cell>
          <cell r="Q34" t="str">
            <v>Habillement</v>
          </cell>
        </row>
        <row r="35">
          <cell r="K35" t="str">
            <v>prélèvement le 31 du mois</v>
          </cell>
          <cell r="Q35" t="str">
            <v>Abonnement Internet-Téléphonie</v>
          </cell>
        </row>
        <row r="36">
          <cell r="Q36" t="str">
            <v>Abonnement Internet</v>
          </cell>
        </row>
        <row r="37">
          <cell r="Q37" t="str">
            <v>Alimentation bébé</v>
          </cell>
        </row>
        <row r="38">
          <cell r="Q38" t="str">
            <v>Ecole privée</v>
          </cell>
        </row>
        <row r="39">
          <cell r="Q39" t="str">
            <v>Cantine - Ecole</v>
          </cell>
        </row>
        <row r="40">
          <cell r="Q40" t="str">
            <v>Club Sport / Aérobic / Fitness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Maker"/>
      <sheetName val="Internal Data"/>
      <sheetName val="Internal Data 2"/>
      <sheetName val="Budget 2005"/>
      <sheetName val="Mois 1"/>
      <sheetName val="Mois 2"/>
      <sheetName val="Mois 3"/>
      <sheetName val="Mois 4"/>
      <sheetName val="Mois 5"/>
      <sheetName val="Mois 6"/>
      <sheetName val="Mois 7"/>
      <sheetName val="Mois 8"/>
      <sheetName val="Mois 9"/>
      <sheetName val="Mois 10"/>
      <sheetName val="Mois 11"/>
      <sheetName val="Mois 12"/>
      <sheetName val="LifeGoals"/>
      <sheetName val="Naissance 1er Enfant"/>
      <sheetName val="Retraite"/>
      <sheetName val="Gestion des liquidités"/>
      <sheetName val="Calendrier 2006"/>
      <sheetName val="SIMULATION"/>
      <sheetName val="Simulation d'épargne"/>
      <sheetName val="Stratégie E-VA Enfant (2)"/>
      <sheetName val="Stratégie E-VA Enfant (P) (2)"/>
      <sheetName val="StratégiX"/>
      <sheetName val="Contacts &amp; Stratégies"/>
      <sheetName val="Achat Immobilier"/>
      <sheetName val="Prêts Immo"/>
    </sheetNames>
    <sheetDataSet>
      <sheetData sheetId="0"/>
      <sheetData sheetId="1">
        <row r="4">
          <cell r="J4" t="str">
            <v>Remboursement Crédit/Prêt/Dette</v>
          </cell>
          <cell r="L4" t="str">
            <v>Indiquer la date de l'échéance</v>
          </cell>
        </row>
        <row r="5">
          <cell r="L5" t="str">
            <v>prélèvement le 1er du mois</v>
          </cell>
        </row>
        <row r="6">
          <cell r="L6" t="str">
            <v>prélèvement le 02 du mois</v>
          </cell>
        </row>
        <row r="7">
          <cell r="L7" t="str">
            <v>prélèvement le 03 du mois</v>
          </cell>
        </row>
        <row r="8">
          <cell r="L8" t="str">
            <v>prélèvement le 04 du mois</v>
          </cell>
        </row>
        <row r="9">
          <cell r="L9" t="str">
            <v>prélèvement le 05 du mois</v>
          </cell>
        </row>
        <row r="10">
          <cell r="L10" t="str">
            <v>prélèvement le 06 du mois</v>
          </cell>
        </row>
        <row r="11">
          <cell r="L11" t="str">
            <v>prélèvement le 07 du mois</v>
          </cell>
        </row>
        <row r="12">
          <cell r="L12" t="str">
            <v>prélèvement le 08 du mois</v>
          </cell>
        </row>
        <row r="13">
          <cell r="L13" t="str">
            <v>prélèvement le 09 du mois</v>
          </cell>
        </row>
        <row r="14">
          <cell r="L14" t="str">
            <v>prélèvement le 10 du mois</v>
          </cell>
        </row>
        <row r="15">
          <cell r="L15" t="str">
            <v>prélèvement le 11 du mois</v>
          </cell>
        </row>
        <row r="16">
          <cell r="L16" t="str">
            <v>prélèvement le 12 du mois</v>
          </cell>
        </row>
        <row r="17">
          <cell r="L17" t="str">
            <v>prélèvement le 13 du mois</v>
          </cell>
        </row>
        <row r="18">
          <cell r="L18" t="str">
            <v>prélèvement le 14 du mois</v>
          </cell>
        </row>
        <row r="19">
          <cell r="L19" t="str">
            <v>prélèvement le 15 du mois</v>
          </cell>
        </row>
        <row r="20">
          <cell r="L20" t="str">
            <v>prélèvement le 16 du mois</v>
          </cell>
        </row>
        <row r="21">
          <cell r="L21" t="str">
            <v>prélèvement le 17 du mois</v>
          </cell>
        </row>
        <row r="22">
          <cell r="L22" t="str">
            <v>prélèvement le 18 du mois</v>
          </cell>
        </row>
        <row r="23">
          <cell r="L23" t="str">
            <v>prélèvement le 19 du mois</v>
          </cell>
        </row>
        <row r="24">
          <cell r="L24" t="str">
            <v>prélèvement le 20 du mois</v>
          </cell>
        </row>
        <row r="25">
          <cell r="L25" t="str">
            <v>prélèvement le 21 du mois</v>
          </cell>
        </row>
        <row r="26">
          <cell r="L26" t="str">
            <v>prélèvement le 22 du mois</v>
          </cell>
        </row>
        <row r="27">
          <cell r="L27" t="str">
            <v>prélèvement le 23 du mois</v>
          </cell>
        </row>
        <row r="28">
          <cell r="L28" t="str">
            <v>prélèvement le 24 du mois</v>
          </cell>
        </row>
        <row r="29">
          <cell r="L29" t="str">
            <v>prélèvement le 25 du mois</v>
          </cell>
        </row>
        <row r="30">
          <cell r="L30" t="str">
            <v>prélèvement le 26 du mois</v>
          </cell>
        </row>
        <row r="31">
          <cell r="L31" t="str">
            <v>prélèvement le 27 du mois</v>
          </cell>
        </row>
        <row r="32">
          <cell r="L32" t="str">
            <v>prélèvement le 28 du mois</v>
          </cell>
        </row>
        <row r="33">
          <cell r="L33" t="str">
            <v>prélèvement le 29 du mois</v>
          </cell>
        </row>
        <row r="34">
          <cell r="L34" t="str">
            <v>prélèvement le 30 du mois</v>
          </cell>
        </row>
        <row r="35">
          <cell r="L35" t="str">
            <v>prélèvement le 31 du mois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udget-gold.com/" TargetMode="External"/><Relationship Id="rId1" Type="http://schemas.openxmlformats.org/officeDocument/2006/relationships/hyperlink" Target="http://www.budget-gold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udget-gold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udget-gold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oogle.fr/" TargetMode="External"/><Relationship Id="rId21" Type="http://schemas.openxmlformats.org/officeDocument/2006/relationships/hyperlink" Target="http://www.google.fr/" TargetMode="External"/><Relationship Id="rId42" Type="http://schemas.openxmlformats.org/officeDocument/2006/relationships/hyperlink" Target="http://www.google.fr/" TargetMode="External"/><Relationship Id="rId63" Type="http://schemas.openxmlformats.org/officeDocument/2006/relationships/hyperlink" Target="http://www.google.fr/" TargetMode="External"/><Relationship Id="rId84" Type="http://schemas.openxmlformats.org/officeDocument/2006/relationships/hyperlink" Target="http://www.google.fr/" TargetMode="External"/><Relationship Id="rId138" Type="http://schemas.openxmlformats.org/officeDocument/2006/relationships/hyperlink" Target="http://www.google.fr/" TargetMode="External"/><Relationship Id="rId107" Type="http://schemas.openxmlformats.org/officeDocument/2006/relationships/hyperlink" Target="http://www.google.fr/" TargetMode="External"/><Relationship Id="rId11" Type="http://schemas.openxmlformats.org/officeDocument/2006/relationships/hyperlink" Target="http://www.google.fr/" TargetMode="External"/><Relationship Id="rId32" Type="http://schemas.openxmlformats.org/officeDocument/2006/relationships/hyperlink" Target="http://www.google.fr/" TargetMode="External"/><Relationship Id="rId53" Type="http://schemas.openxmlformats.org/officeDocument/2006/relationships/hyperlink" Target="http://www.google.fr/" TargetMode="External"/><Relationship Id="rId74" Type="http://schemas.openxmlformats.org/officeDocument/2006/relationships/hyperlink" Target="http://www.google.fr/" TargetMode="External"/><Relationship Id="rId128" Type="http://schemas.openxmlformats.org/officeDocument/2006/relationships/hyperlink" Target="http://www.google.fr/" TargetMode="External"/><Relationship Id="rId149" Type="http://schemas.openxmlformats.org/officeDocument/2006/relationships/printerSettings" Target="../printerSettings/printerSettings4.bin"/><Relationship Id="rId5" Type="http://schemas.openxmlformats.org/officeDocument/2006/relationships/hyperlink" Target="http://www.google.fr/" TargetMode="External"/><Relationship Id="rId95" Type="http://schemas.openxmlformats.org/officeDocument/2006/relationships/hyperlink" Target="http://www.google.fr/" TargetMode="External"/><Relationship Id="rId22" Type="http://schemas.openxmlformats.org/officeDocument/2006/relationships/hyperlink" Target="http://www.google.fr/" TargetMode="External"/><Relationship Id="rId27" Type="http://schemas.openxmlformats.org/officeDocument/2006/relationships/hyperlink" Target="http://www.google.fr/" TargetMode="External"/><Relationship Id="rId43" Type="http://schemas.openxmlformats.org/officeDocument/2006/relationships/hyperlink" Target="http://www.google.fr/" TargetMode="External"/><Relationship Id="rId48" Type="http://schemas.openxmlformats.org/officeDocument/2006/relationships/hyperlink" Target="http://www.google.fr/" TargetMode="External"/><Relationship Id="rId64" Type="http://schemas.openxmlformats.org/officeDocument/2006/relationships/hyperlink" Target="http://www.google.fr/" TargetMode="External"/><Relationship Id="rId69" Type="http://schemas.openxmlformats.org/officeDocument/2006/relationships/hyperlink" Target="http://www.google.fr/" TargetMode="External"/><Relationship Id="rId113" Type="http://schemas.openxmlformats.org/officeDocument/2006/relationships/hyperlink" Target="http://www.google.fr/" TargetMode="External"/><Relationship Id="rId118" Type="http://schemas.openxmlformats.org/officeDocument/2006/relationships/hyperlink" Target="http://www.google.fr/" TargetMode="External"/><Relationship Id="rId134" Type="http://schemas.openxmlformats.org/officeDocument/2006/relationships/hyperlink" Target="http://www.google.fr/" TargetMode="External"/><Relationship Id="rId139" Type="http://schemas.openxmlformats.org/officeDocument/2006/relationships/hyperlink" Target="http://www.google.fr/" TargetMode="External"/><Relationship Id="rId80" Type="http://schemas.openxmlformats.org/officeDocument/2006/relationships/hyperlink" Target="http://www.google.fr/" TargetMode="External"/><Relationship Id="rId85" Type="http://schemas.openxmlformats.org/officeDocument/2006/relationships/hyperlink" Target="http://www.google.fr/" TargetMode="External"/><Relationship Id="rId150" Type="http://schemas.openxmlformats.org/officeDocument/2006/relationships/drawing" Target="../drawings/drawing5.xml"/><Relationship Id="rId12" Type="http://schemas.openxmlformats.org/officeDocument/2006/relationships/hyperlink" Target="http://www.google.fr/" TargetMode="External"/><Relationship Id="rId17" Type="http://schemas.openxmlformats.org/officeDocument/2006/relationships/hyperlink" Target="http://www.google.fr/" TargetMode="External"/><Relationship Id="rId33" Type="http://schemas.openxmlformats.org/officeDocument/2006/relationships/hyperlink" Target="http://www.google.fr/" TargetMode="External"/><Relationship Id="rId38" Type="http://schemas.openxmlformats.org/officeDocument/2006/relationships/hyperlink" Target="http://www.google.fr/" TargetMode="External"/><Relationship Id="rId59" Type="http://schemas.openxmlformats.org/officeDocument/2006/relationships/hyperlink" Target="http://www.google.fr/" TargetMode="External"/><Relationship Id="rId103" Type="http://schemas.openxmlformats.org/officeDocument/2006/relationships/hyperlink" Target="http://www.google.fr/" TargetMode="External"/><Relationship Id="rId108" Type="http://schemas.openxmlformats.org/officeDocument/2006/relationships/hyperlink" Target="http://www.google.fr/" TargetMode="External"/><Relationship Id="rId124" Type="http://schemas.openxmlformats.org/officeDocument/2006/relationships/hyperlink" Target="http://www.google.fr/" TargetMode="External"/><Relationship Id="rId129" Type="http://schemas.openxmlformats.org/officeDocument/2006/relationships/hyperlink" Target="http://www.google.fr/" TargetMode="External"/><Relationship Id="rId54" Type="http://schemas.openxmlformats.org/officeDocument/2006/relationships/hyperlink" Target="http://www.google.fr/" TargetMode="External"/><Relationship Id="rId70" Type="http://schemas.openxmlformats.org/officeDocument/2006/relationships/hyperlink" Target="http://www.google.fr/" TargetMode="External"/><Relationship Id="rId75" Type="http://schemas.openxmlformats.org/officeDocument/2006/relationships/hyperlink" Target="http://www.google.fr/" TargetMode="External"/><Relationship Id="rId91" Type="http://schemas.openxmlformats.org/officeDocument/2006/relationships/hyperlink" Target="http://www.google.fr/" TargetMode="External"/><Relationship Id="rId96" Type="http://schemas.openxmlformats.org/officeDocument/2006/relationships/hyperlink" Target="http://www.google.fr/" TargetMode="External"/><Relationship Id="rId140" Type="http://schemas.openxmlformats.org/officeDocument/2006/relationships/hyperlink" Target="http://www.google.fr/" TargetMode="External"/><Relationship Id="rId145" Type="http://schemas.openxmlformats.org/officeDocument/2006/relationships/hyperlink" Target="http://www.google.fr/" TargetMode="External"/><Relationship Id="rId1" Type="http://schemas.openxmlformats.org/officeDocument/2006/relationships/hyperlink" Target="http://www.google.fr/" TargetMode="External"/><Relationship Id="rId6" Type="http://schemas.openxmlformats.org/officeDocument/2006/relationships/hyperlink" Target="http://www.google.fr/" TargetMode="External"/><Relationship Id="rId23" Type="http://schemas.openxmlformats.org/officeDocument/2006/relationships/hyperlink" Target="http://www.google.fr/" TargetMode="External"/><Relationship Id="rId28" Type="http://schemas.openxmlformats.org/officeDocument/2006/relationships/hyperlink" Target="http://www.google.fr/" TargetMode="External"/><Relationship Id="rId49" Type="http://schemas.openxmlformats.org/officeDocument/2006/relationships/hyperlink" Target="http://www.google.fr/" TargetMode="External"/><Relationship Id="rId114" Type="http://schemas.openxmlformats.org/officeDocument/2006/relationships/hyperlink" Target="http://www.google.fr/" TargetMode="External"/><Relationship Id="rId119" Type="http://schemas.openxmlformats.org/officeDocument/2006/relationships/hyperlink" Target="http://www.google.fr/" TargetMode="External"/><Relationship Id="rId44" Type="http://schemas.openxmlformats.org/officeDocument/2006/relationships/hyperlink" Target="http://www.google.fr/" TargetMode="External"/><Relationship Id="rId60" Type="http://schemas.openxmlformats.org/officeDocument/2006/relationships/hyperlink" Target="http://www.google.fr/" TargetMode="External"/><Relationship Id="rId65" Type="http://schemas.openxmlformats.org/officeDocument/2006/relationships/hyperlink" Target="http://www.google.fr/" TargetMode="External"/><Relationship Id="rId81" Type="http://schemas.openxmlformats.org/officeDocument/2006/relationships/hyperlink" Target="http://www.google.fr/" TargetMode="External"/><Relationship Id="rId86" Type="http://schemas.openxmlformats.org/officeDocument/2006/relationships/hyperlink" Target="http://www.google.fr/" TargetMode="External"/><Relationship Id="rId130" Type="http://schemas.openxmlformats.org/officeDocument/2006/relationships/hyperlink" Target="http://www.google.fr/" TargetMode="External"/><Relationship Id="rId135" Type="http://schemas.openxmlformats.org/officeDocument/2006/relationships/hyperlink" Target="http://www.google.fr/" TargetMode="External"/><Relationship Id="rId151" Type="http://schemas.openxmlformats.org/officeDocument/2006/relationships/vmlDrawing" Target="../drawings/vmlDrawing2.vml"/><Relationship Id="rId13" Type="http://schemas.openxmlformats.org/officeDocument/2006/relationships/hyperlink" Target="http://www.google.fr/" TargetMode="External"/><Relationship Id="rId18" Type="http://schemas.openxmlformats.org/officeDocument/2006/relationships/hyperlink" Target="http://www.google.fr/" TargetMode="External"/><Relationship Id="rId39" Type="http://schemas.openxmlformats.org/officeDocument/2006/relationships/hyperlink" Target="http://www.google.fr/" TargetMode="External"/><Relationship Id="rId109" Type="http://schemas.openxmlformats.org/officeDocument/2006/relationships/hyperlink" Target="http://www.google.fr/" TargetMode="External"/><Relationship Id="rId34" Type="http://schemas.openxmlformats.org/officeDocument/2006/relationships/hyperlink" Target="http://www.google.fr/" TargetMode="External"/><Relationship Id="rId50" Type="http://schemas.openxmlformats.org/officeDocument/2006/relationships/hyperlink" Target="http://www.google.fr/" TargetMode="External"/><Relationship Id="rId55" Type="http://schemas.openxmlformats.org/officeDocument/2006/relationships/hyperlink" Target="http://www.google.fr/" TargetMode="External"/><Relationship Id="rId76" Type="http://schemas.openxmlformats.org/officeDocument/2006/relationships/hyperlink" Target="http://www.google.fr/" TargetMode="External"/><Relationship Id="rId97" Type="http://schemas.openxmlformats.org/officeDocument/2006/relationships/hyperlink" Target="http://www.google.fr/" TargetMode="External"/><Relationship Id="rId104" Type="http://schemas.openxmlformats.org/officeDocument/2006/relationships/hyperlink" Target="http://www.google.fr/" TargetMode="External"/><Relationship Id="rId120" Type="http://schemas.openxmlformats.org/officeDocument/2006/relationships/hyperlink" Target="http://www.google.fr/" TargetMode="External"/><Relationship Id="rId125" Type="http://schemas.openxmlformats.org/officeDocument/2006/relationships/hyperlink" Target="http://www.google.fr/" TargetMode="External"/><Relationship Id="rId141" Type="http://schemas.openxmlformats.org/officeDocument/2006/relationships/hyperlink" Target="http://www.google.fr/" TargetMode="External"/><Relationship Id="rId146" Type="http://schemas.openxmlformats.org/officeDocument/2006/relationships/hyperlink" Target="http://www.google.fr/" TargetMode="External"/><Relationship Id="rId7" Type="http://schemas.openxmlformats.org/officeDocument/2006/relationships/hyperlink" Target="http://www.google.fr/" TargetMode="External"/><Relationship Id="rId71" Type="http://schemas.openxmlformats.org/officeDocument/2006/relationships/hyperlink" Target="http://www.google.fr/" TargetMode="External"/><Relationship Id="rId92" Type="http://schemas.openxmlformats.org/officeDocument/2006/relationships/hyperlink" Target="http://www.google.fr/" TargetMode="External"/><Relationship Id="rId2" Type="http://schemas.openxmlformats.org/officeDocument/2006/relationships/hyperlink" Target="http://www.budget-gold.com/" TargetMode="External"/><Relationship Id="rId29" Type="http://schemas.openxmlformats.org/officeDocument/2006/relationships/hyperlink" Target="http://www.google.fr/" TargetMode="External"/><Relationship Id="rId24" Type="http://schemas.openxmlformats.org/officeDocument/2006/relationships/hyperlink" Target="http://www.google.fr/" TargetMode="External"/><Relationship Id="rId40" Type="http://schemas.openxmlformats.org/officeDocument/2006/relationships/hyperlink" Target="http://www.google.fr/" TargetMode="External"/><Relationship Id="rId45" Type="http://schemas.openxmlformats.org/officeDocument/2006/relationships/hyperlink" Target="http://www.google.fr/" TargetMode="External"/><Relationship Id="rId66" Type="http://schemas.openxmlformats.org/officeDocument/2006/relationships/hyperlink" Target="http://www.google.fr/" TargetMode="External"/><Relationship Id="rId87" Type="http://schemas.openxmlformats.org/officeDocument/2006/relationships/hyperlink" Target="http://www.google.fr/" TargetMode="External"/><Relationship Id="rId110" Type="http://schemas.openxmlformats.org/officeDocument/2006/relationships/hyperlink" Target="http://www.google.fr/" TargetMode="External"/><Relationship Id="rId115" Type="http://schemas.openxmlformats.org/officeDocument/2006/relationships/hyperlink" Target="http://www.google.fr/" TargetMode="External"/><Relationship Id="rId131" Type="http://schemas.openxmlformats.org/officeDocument/2006/relationships/hyperlink" Target="http://www.google.fr/" TargetMode="External"/><Relationship Id="rId136" Type="http://schemas.openxmlformats.org/officeDocument/2006/relationships/hyperlink" Target="http://www.google.fr/" TargetMode="External"/><Relationship Id="rId61" Type="http://schemas.openxmlformats.org/officeDocument/2006/relationships/hyperlink" Target="http://www.google.fr/" TargetMode="External"/><Relationship Id="rId82" Type="http://schemas.openxmlformats.org/officeDocument/2006/relationships/hyperlink" Target="http://www.google.fr/" TargetMode="External"/><Relationship Id="rId152" Type="http://schemas.openxmlformats.org/officeDocument/2006/relationships/comments" Target="../comments2.xml"/><Relationship Id="rId19" Type="http://schemas.openxmlformats.org/officeDocument/2006/relationships/hyperlink" Target="http://www.google.fr/" TargetMode="External"/><Relationship Id="rId14" Type="http://schemas.openxmlformats.org/officeDocument/2006/relationships/hyperlink" Target="http://www.google.fr/" TargetMode="External"/><Relationship Id="rId30" Type="http://schemas.openxmlformats.org/officeDocument/2006/relationships/hyperlink" Target="http://www.google.fr/" TargetMode="External"/><Relationship Id="rId35" Type="http://schemas.openxmlformats.org/officeDocument/2006/relationships/hyperlink" Target="http://www.google.fr/" TargetMode="External"/><Relationship Id="rId56" Type="http://schemas.openxmlformats.org/officeDocument/2006/relationships/hyperlink" Target="http://www.google.fr/" TargetMode="External"/><Relationship Id="rId77" Type="http://schemas.openxmlformats.org/officeDocument/2006/relationships/hyperlink" Target="http://www.google.fr/" TargetMode="External"/><Relationship Id="rId100" Type="http://schemas.openxmlformats.org/officeDocument/2006/relationships/hyperlink" Target="http://www.google.fr/" TargetMode="External"/><Relationship Id="rId105" Type="http://schemas.openxmlformats.org/officeDocument/2006/relationships/hyperlink" Target="http://www.google.fr/" TargetMode="External"/><Relationship Id="rId126" Type="http://schemas.openxmlformats.org/officeDocument/2006/relationships/hyperlink" Target="http://www.google.fr/" TargetMode="External"/><Relationship Id="rId147" Type="http://schemas.openxmlformats.org/officeDocument/2006/relationships/hyperlink" Target="http://www.google.fr/" TargetMode="External"/><Relationship Id="rId8" Type="http://schemas.openxmlformats.org/officeDocument/2006/relationships/hyperlink" Target="http://www.google.fr/" TargetMode="External"/><Relationship Id="rId51" Type="http://schemas.openxmlformats.org/officeDocument/2006/relationships/hyperlink" Target="http://www.google.fr/" TargetMode="External"/><Relationship Id="rId72" Type="http://schemas.openxmlformats.org/officeDocument/2006/relationships/hyperlink" Target="http://www.google.fr/" TargetMode="External"/><Relationship Id="rId93" Type="http://schemas.openxmlformats.org/officeDocument/2006/relationships/hyperlink" Target="http://www.google.fr/" TargetMode="External"/><Relationship Id="rId98" Type="http://schemas.openxmlformats.org/officeDocument/2006/relationships/hyperlink" Target="http://www.google.fr/" TargetMode="External"/><Relationship Id="rId121" Type="http://schemas.openxmlformats.org/officeDocument/2006/relationships/hyperlink" Target="http://www.google.fr/" TargetMode="External"/><Relationship Id="rId142" Type="http://schemas.openxmlformats.org/officeDocument/2006/relationships/hyperlink" Target="http://www.google.fr/" TargetMode="External"/><Relationship Id="rId3" Type="http://schemas.openxmlformats.org/officeDocument/2006/relationships/hyperlink" Target="http://www.google.fr/" TargetMode="External"/><Relationship Id="rId25" Type="http://schemas.openxmlformats.org/officeDocument/2006/relationships/hyperlink" Target="http://www.google.fr/" TargetMode="External"/><Relationship Id="rId46" Type="http://schemas.openxmlformats.org/officeDocument/2006/relationships/hyperlink" Target="http://www.google.fr/" TargetMode="External"/><Relationship Id="rId67" Type="http://schemas.openxmlformats.org/officeDocument/2006/relationships/hyperlink" Target="http://www.google.fr/" TargetMode="External"/><Relationship Id="rId116" Type="http://schemas.openxmlformats.org/officeDocument/2006/relationships/hyperlink" Target="http://www.google.fr/" TargetMode="External"/><Relationship Id="rId137" Type="http://schemas.openxmlformats.org/officeDocument/2006/relationships/hyperlink" Target="http://www.google.fr/" TargetMode="External"/><Relationship Id="rId20" Type="http://schemas.openxmlformats.org/officeDocument/2006/relationships/hyperlink" Target="http://www.google.fr/" TargetMode="External"/><Relationship Id="rId41" Type="http://schemas.openxmlformats.org/officeDocument/2006/relationships/hyperlink" Target="http://www.google.fr/" TargetMode="External"/><Relationship Id="rId62" Type="http://schemas.openxmlformats.org/officeDocument/2006/relationships/hyperlink" Target="http://www.google.fr/" TargetMode="External"/><Relationship Id="rId83" Type="http://schemas.openxmlformats.org/officeDocument/2006/relationships/hyperlink" Target="http://www.google.fr/" TargetMode="External"/><Relationship Id="rId88" Type="http://schemas.openxmlformats.org/officeDocument/2006/relationships/hyperlink" Target="http://www.google.fr/" TargetMode="External"/><Relationship Id="rId111" Type="http://schemas.openxmlformats.org/officeDocument/2006/relationships/hyperlink" Target="http://www.google.fr/" TargetMode="External"/><Relationship Id="rId132" Type="http://schemas.openxmlformats.org/officeDocument/2006/relationships/hyperlink" Target="http://www.google.fr/" TargetMode="External"/><Relationship Id="rId15" Type="http://schemas.openxmlformats.org/officeDocument/2006/relationships/hyperlink" Target="http://www.google.fr/" TargetMode="External"/><Relationship Id="rId36" Type="http://schemas.openxmlformats.org/officeDocument/2006/relationships/hyperlink" Target="http://www.google.fr/" TargetMode="External"/><Relationship Id="rId57" Type="http://schemas.openxmlformats.org/officeDocument/2006/relationships/hyperlink" Target="http://www.google.fr/" TargetMode="External"/><Relationship Id="rId106" Type="http://schemas.openxmlformats.org/officeDocument/2006/relationships/hyperlink" Target="http://www.google.fr/" TargetMode="External"/><Relationship Id="rId127" Type="http://schemas.openxmlformats.org/officeDocument/2006/relationships/hyperlink" Target="http://www.google.fr/" TargetMode="External"/><Relationship Id="rId10" Type="http://schemas.openxmlformats.org/officeDocument/2006/relationships/hyperlink" Target="http://www.google.fr/" TargetMode="External"/><Relationship Id="rId31" Type="http://schemas.openxmlformats.org/officeDocument/2006/relationships/hyperlink" Target="http://www.google.fr/" TargetMode="External"/><Relationship Id="rId52" Type="http://schemas.openxmlformats.org/officeDocument/2006/relationships/hyperlink" Target="http://www.google.fr/" TargetMode="External"/><Relationship Id="rId73" Type="http://schemas.openxmlformats.org/officeDocument/2006/relationships/hyperlink" Target="http://www.google.fr/" TargetMode="External"/><Relationship Id="rId78" Type="http://schemas.openxmlformats.org/officeDocument/2006/relationships/hyperlink" Target="http://www.google.fr/" TargetMode="External"/><Relationship Id="rId94" Type="http://schemas.openxmlformats.org/officeDocument/2006/relationships/hyperlink" Target="http://www.google.fr/" TargetMode="External"/><Relationship Id="rId99" Type="http://schemas.openxmlformats.org/officeDocument/2006/relationships/hyperlink" Target="http://www.google.fr/" TargetMode="External"/><Relationship Id="rId101" Type="http://schemas.openxmlformats.org/officeDocument/2006/relationships/hyperlink" Target="http://www.google.fr/" TargetMode="External"/><Relationship Id="rId122" Type="http://schemas.openxmlformats.org/officeDocument/2006/relationships/hyperlink" Target="http://www.google.fr/" TargetMode="External"/><Relationship Id="rId143" Type="http://schemas.openxmlformats.org/officeDocument/2006/relationships/hyperlink" Target="http://www.google.fr/" TargetMode="External"/><Relationship Id="rId148" Type="http://schemas.openxmlformats.org/officeDocument/2006/relationships/hyperlink" Target="http://www.google.fr/" TargetMode="External"/><Relationship Id="rId4" Type="http://schemas.openxmlformats.org/officeDocument/2006/relationships/hyperlink" Target="http://www.google.fr/" TargetMode="External"/><Relationship Id="rId9" Type="http://schemas.openxmlformats.org/officeDocument/2006/relationships/hyperlink" Target="http://www.google.fr/" TargetMode="External"/><Relationship Id="rId26" Type="http://schemas.openxmlformats.org/officeDocument/2006/relationships/hyperlink" Target="http://www.google.fr/" TargetMode="External"/><Relationship Id="rId47" Type="http://schemas.openxmlformats.org/officeDocument/2006/relationships/hyperlink" Target="http://www.google.fr/" TargetMode="External"/><Relationship Id="rId68" Type="http://schemas.openxmlformats.org/officeDocument/2006/relationships/hyperlink" Target="http://www.google.fr/" TargetMode="External"/><Relationship Id="rId89" Type="http://schemas.openxmlformats.org/officeDocument/2006/relationships/hyperlink" Target="http://www.google.fr/" TargetMode="External"/><Relationship Id="rId112" Type="http://schemas.openxmlformats.org/officeDocument/2006/relationships/hyperlink" Target="http://www.google.fr/" TargetMode="External"/><Relationship Id="rId133" Type="http://schemas.openxmlformats.org/officeDocument/2006/relationships/hyperlink" Target="http://www.google.fr/" TargetMode="External"/><Relationship Id="rId16" Type="http://schemas.openxmlformats.org/officeDocument/2006/relationships/hyperlink" Target="http://www.google.fr/" TargetMode="External"/><Relationship Id="rId37" Type="http://schemas.openxmlformats.org/officeDocument/2006/relationships/hyperlink" Target="http://www.google.fr/" TargetMode="External"/><Relationship Id="rId58" Type="http://schemas.openxmlformats.org/officeDocument/2006/relationships/hyperlink" Target="http://www.google.fr/" TargetMode="External"/><Relationship Id="rId79" Type="http://schemas.openxmlformats.org/officeDocument/2006/relationships/hyperlink" Target="http://www.google.fr/" TargetMode="External"/><Relationship Id="rId102" Type="http://schemas.openxmlformats.org/officeDocument/2006/relationships/hyperlink" Target="http://www.google.fr/" TargetMode="External"/><Relationship Id="rId123" Type="http://schemas.openxmlformats.org/officeDocument/2006/relationships/hyperlink" Target="http://www.google.fr/" TargetMode="External"/><Relationship Id="rId144" Type="http://schemas.openxmlformats.org/officeDocument/2006/relationships/hyperlink" Target="http://www.google.fr/" TargetMode="External"/><Relationship Id="rId90" Type="http://schemas.openxmlformats.org/officeDocument/2006/relationships/hyperlink" Target="http://www.google.fr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6"/>
  <sheetViews>
    <sheetView tabSelected="1" workbookViewId="0"/>
  </sheetViews>
  <sheetFormatPr baseColWidth="10" defaultColWidth="9.1328125" defaultRowHeight="12.75"/>
  <cols>
    <col min="1" max="1" width="9.1328125" style="1"/>
    <col min="2" max="2" width="10.59765625" style="1" customWidth="1"/>
    <col min="3" max="4" width="9.1328125" style="1"/>
    <col min="5" max="5" width="10.59765625" style="1" customWidth="1"/>
    <col min="6" max="6" width="41" style="1" customWidth="1"/>
    <col min="7" max="11" width="9.1328125" style="1"/>
    <col min="12" max="12" width="16.1328125" style="1" customWidth="1"/>
    <col min="13" max="16384" width="9.1328125" style="1"/>
  </cols>
  <sheetData>
    <row r="3" spans="2:12">
      <c r="B3" s="389" t="s">
        <v>314</v>
      </c>
      <c r="C3" s="389"/>
      <c r="D3" s="389"/>
      <c r="E3" s="389"/>
    </row>
    <row r="4" spans="2:12">
      <c r="B4" s="389"/>
      <c r="C4" s="389"/>
      <c r="D4" s="389"/>
      <c r="E4" s="389"/>
      <c r="I4" s="384" t="s">
        <v>562</v>
      </c>
      <c r="J4" s="384"/>
      <c r="K4" s="384"/>
    </row>
    <row r="5" spans="2:12" ht="12.75" customHeight="1">
      <c r="B5" s="389"/>
      <c r="C5" s="389"/>
      <c r="D5" s="389"/>
      <c r="E5" s="389"/>
      <c r="J5" s="381" t="s">
        <v>549</v>
      </c>
      <c r="K5" s="381"/>
      <c r="L5" s="381"/>
    </row>
    <row r="6" spans="2:12" ht="12.75" customHeight="1">
      <c r="J6" s="381"/>
      <c r="K6" s="381"/>
      <c r="L6" s="381"/>
    </row>
    <row r="7" spans="2:12" ht="19.899999999999999">
      <c r="B7" s="383" t="s">
        <v>313</v>
      </c>
      <c r="C7" s="383"/>
      <c r="D7" s="383"/>
      <c r="E7" s="383"/>
      <c r="F7" s="383"/>
      <c r="G7" s="383"/>
      <c r="H7" s="383"/>
      <c r="I7" s="383"/>
      <c r="J7" s="383"/>
      <c r="K7" s="383"/>
      <c r="L7" s="383"/>
    </row>
    <row r="8" spans="2:12" ht="8.65" customHeight="1" thickBot="1"/>
    <row r="9" spans="2:12" ht="13.15">
      <c r="B9" s="2"/>
      <c r="C9" s="3"/>
      <c r="D9" s="3"/>
      <c r="E9" s="3"/>
      <c r="F9" s="3"/>
      <c r="G9" s="3"/>
      <c r="H9" s="3"/>
      <c r="I9" s="3"/>
      <c r="J9" s="3"/>
      <c r="K9" s="3"/>
      <c r="L9" s="4"/>
    </row>
    <row r="10" spans="2:12" ht="20.65">
      <c r="B10" s="385" t="s">
        <v>335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7"/>
    </row>
    <row r="11" spans="2:12" ht="20.45" customHeight="1">
      <c r="B11" s="5"/>
      <c r="C11" s="6"/>
      <c r="D11" s="6"/>
      <c r="E11" s="6"/>
      <c r="F11" s="6"/>
      <c r="G11" s="6"/>
      <c r="H11" s="6"/>
      <c r="I11" s="6"/>
      <c r="J11" s="30"/>
      <c r="K11" s="30"/>
      <c r="L11" s="7"/>
    </row>
    <row r="12" spans="2:12" ht="15" customHeight="1">
      <c r="B12" s="23" t="s">
        <v>334</v>
      </c>
      <c r="C12" s="8" t="s">
        <v>0</v>
      </c>
      <c r="D12" s="8"/>
      <c r="E12" s="6"/>
      <c r="F12" s="29"/>
      <c r="G12" s="9" t="s">
        <v>13</v>
      </c>
      <c r="H12" s="10" t="s">
        <v>309</v>
      </c>
      <c r="I12" s="6"/>
      <c r="J12" s="390" t="s">
        <v>434</v>
      </c>
      <c r="K12" s="390"/>
      <c r="L12" s="7"/>
    </row>
    <row r="13" spans="2:12" ht="15">
      <c r="B13" s="24"/>
      <c r="C13" s="8"/>
      <c r="D13" s="8"/>
      <c r="E13" s="6"/>
      <c r="F13" s="32"/>
      <c r="G13" s="6"/>
      <c r="H13" s="6"/>
      <c r="I13" s="6"/>
      <c r="J13" s="390"/>
      <c r="K13" s="390"/>
      <c r="L13" s="7"/>
    </row>
    <row r="14" spans="2:12" ht="15">
      <c r="B14" s="23" t="s">
        <v>336</v>
      </c>
      <c r="C14" s="8" t="s">
        <v>2</v>
      </c>
      <c r="D14" s="8"/>
      <c r="E14" s="6"/>
      <c r="F14" s="33"/>
      <c r="G14" s="9" t="s">
        <v>13</v>
      </c>
      <c r="H14" s="10" t="s">
        <v>25</v>
      </c>
      <c r="I14" s="6"/>
      <c r="J14" s="390"/>
      <c r="K14" s="390"/>
      <c r="L14" s="7"/>
    </row>
    <row r="15" spans="2:12" ht="15">
      <c r="B15" s="24"/>
      <c r="C15" s="8"/>
      <c r="D15" s="8"/>
      <c r="E15" s="6"/>
      <c r="F15" s="34"/>
      <c r="G15" s="10"/>
      <c r="H15" s="10"/>
      <c r="I15" s="6"/>
      <c r="J15" s="30"/>
      <c r="K15" s="30"/>
      <c r="L15" s="7"/>
    </row>
    <row r="16" spans="2:12" ht="15" customHeight="1">
      <c r="B16" s="23" t="s">
        <v>337</v>
      </c>
      <c r="C16" s="8" t="s">
        <v>3</v>
      </c>
      <c r="D16" s="8"/>
      <c r="E16" s="6"/>
      <c r="F16" s="33"/>
      <c r="G16" s="9" t="s">
        <v>13</v>
      </c>
      <c r="H16" s="10" t="s">
        <v>25</v>
      </c>
      <c r="I16" s="6"/>
      <c r="J16" s="390" t="s">
        <v>435</v>
      </c>
      <c r="K16" s="390"/>
      <c r="L16" s="25"/>
    </row>
    <row r="17" spans="2:12" ht="15">
      <c r="B17" s="24"/>
      <c r="C17" s="8"/>
      <c r="D17" s="8"/>
      <c r="E17" s="6"/>
      <c r="F17" s="35"/>
      <c r="G17" s="10"/>
      <c r="H17" s="10"/>
      <c r="I17" s="6"/>
      <c r="J17" s="390"/>
      <c r="K17" s="390"/>
      <c r="L17" s="25"/>
    </row>
    <row r="18" spans="2:12" ht="15">
      <c r="B18" s="23" t="s">
        <v>338</v>
      </c>
      <c r="C18" s="8" t="s">
        <v>4</v>
      </c>
      <c r="D18" s="8"/>
      <c r="E18" s="6"/>
      <c r="F18" s="33"/>
      <c r="G18" s="9" t="s">
        <v>13</v>
      </c>
      <c r="H18" s="10" t="s">
        <v>25</v>
      </c>
      <c r="I18" s="6"/>
      <c r="J18" s="390"/>
      <c r="K18" s="390"/>
      <c r="L18" s="25"/>
    </row>
    <row r="19" spans="2:12" ht="15">
      <c r="B19" s="24"/>
      <c r="C19" s="6"/>
      <c r="D19" s="8"/>
      <c r="E19" s="6"/>
      <c r="F19" s="34"/>
      <c r="G19" s="10"/>
      <c r="H19" s="10"/>
      <c r="I19" s="6"/>
      <c r="J19" s="31"/>
      <c r="K19" s="31"/>
      <c r="L19" s="25"/>
    </row>
    <row r="20" spans="2:12" ht="15" customHeight="1">
      <c r="B20" s="23" t="s">
        <v>339</v>
      </c>
      <c r="C20" s="11" t="s">
        <v>312</v>
      </c>
      <c r="D20" s="8"/>
      <c r="E20" s="6"/>
      <c r="F20" s="36">
        <v>44197</v>
      </c>
      <c r="G20" s="9" t="s">
        <v>13</v>
      </c>
      <c r="H20" s="10" t="s">
        <v>25</v>
      </c>
      <c r="I20" s="6"/>
      <c r="J20" s="390" t="s">
        <v>436</v>
      </c>
      <c r="K20" s="390"/>
      <c r="L20" s="25"/>
    </row>
    <row r="21" spans="2:12" ht="13.15">
      <c r="B21" s="24"/>
      <c r="C21" s="30"/>
      <c r="D21" s="30"/>
      <c r="E21" s="30"/>
      <c r="F21" s="30"/>
      <c r="G21" s="6"/>
      <c r="H21" s="6"/>
      <c r="I21" s="6"/>
      <c r="J21" s="390"/>
      <c r="K21" s="390"/>
      <c r="L21" s="25"/>
    </row>
    <row r="22" spans="2:12" ht="13.15">
      <c r="B22" s="23" t="s">
        <v>340</v>
      </c>
      <c r="C22" s="388" t="s">
        <v>341</v>
      </c>
      <c r="D22" s="388"/>
      <c r="E22" s="388"/>
      <c r="F22" s="388"/>
      <c r="G22" s="6"/>
      <c r="H22" s="6"/>
      <c r="I22" s="6"/>
      <c r="J22" s="390"/>
      <c r="K22" s="390"/>
      <c r="L22" s="25"/>
    </row>
    <row r="23" spans="2:12" ht="13.15">
      <c r="B23" s="24"/>
      <c r="C23" s="30"/>
      <c r="D23" s="30"/>
      <c r="E23" s="30"/>
      <c r="F23" s="30"/>
      <c r="G23" s="6"/>
      <c r="H23" s="6"/>
      <c r="I23" s="6"/>
      <c r="J23" s="30"/>
      <c r="K23" s="30"/>
      <c r="L23" s="7"/>
    </row>
    <row r="24" spans="2:12" ht="13.15">
      <c r="B24" s="23" t="s">
        <v>344</v>
      </c>
      <c r="C24" s="388" t="s">
        <v>345</v>
      </c>
      <c r="D24" s="388"/>
      <c r="E24" s="388"/>
      <c r="F24" s="388"/>
      <c r="G24" s="6"/>
      <c r="H24" s="6"/>
      <c r="I24" s="6"/>
      <c r="J24" s="391" t="s">
        <v>498</v>
      </c>
      <c r="K24" s="391"/>
      <c r="L24" s="7"/>
    </row>
    <row r="25" spans="2:12">
      <c r="B25" s="5"/>
      <c r="C25" s="30"/>
      <c r="D25" s="30"/>
      <c r="E25" s="30"/>
      <c r="F25" s="30"/>
      <c r="G25" s="6"/>
      <c r="H25" s="6"/>
      <c r="I25" s="6"/>
      <c r="J25" s="391"/>
      <c r="K25" s="391"/>
      <c r="L25" s="7"/>
    </row>
    <row r="26" spans="2:12" ht="13.9">
      <c r="B26" s="5"/>
      <c r="C26" s="37" t="s">
        <v>5</v>
      </c>
      <c r="D26" s="30"/>
      <c r="E26" s="30"/>
      <c r="F26" s="30"/>
      <c r="G26" s="6"/>
      <c r="H26" s="6"/>
      <c r="I26" s="6"/>
      <c r="J26" s="391"/>
      <c r="K26" s="391"/>
      <c r="L26" s="7"/>
    </row>
    <row r="27" spans="2:12">
      <c r="B27" s="5"/>
      <c r="C27" s="382" t="s">
        <v>274</v>
      </c>
      <c r="D27" s="382"/>
      <c r="E27" s="382"/>
      <c r="F27" s="38" t="s">
        <v>275</v>
      </c>
      <c r="G27" s="6"/>
      <c r="H27" s="6"/>
      <c r="I27" s="6"/>
      <c r="J27" s="6"/>
      <c r="K27" s="6"/>
      <c r="L27" s="7"/>
    </row>
    <row r="28" spans="2:12">
      <c r="B28" s="5"/>
      <c r="C28" s="14"/>
      <c r="D28" s="6"/>
      <c r="E28" s="6"/>
      <c r="F28" s="13" t="s">
        <v>276</v>
      </c>
      <c r="G28" s="6"/>
      <c r="H28" s="6"/>
      <c r="I28" s="6"/>
      <c r="J28" s="6"/>
      <c r="K28" s="6"/>
      <c r="L28" s="7"/>
    </row>
    <row r="29" spans="2:12">
      <c r="B29" s="5"/>
      <c r="C29" s="6"/>
      <c r="D29" s="6"/>
      <c r="E29" s="6"/>
      <c r="F29" s="15"/>
      <c r="G29" s="6"/>
      <c r="H29" s="6"/>
      <c r="I29" s="6"/>
      <c r="J29" s="6"/>
      <c r="K29" s="6"/>
      <c r="L29" s="7"/>
    </row>
    <row r="30" spans="2:12" ht="13.9">
      <c r="B30" s="5"/>
      <c r="C30" s="12" t="s">
        <v>18</v>
      </c>
      <c r="D30" s="6"/>
      <c r="E30" s="6"/>
      <c r="F30" s="6"/>
      <c r="G30" s="6"/>
      <c r="H30" s="6"/>
      <c r="I30" s="6"/>
      <c r="J30" s="6"/>
      <c r="K30" s="6"/>
      <c r="L30" s="7"/>
    </row>
    <row r="31" spans="2:12">
      <c r="B31" s="5"/>
      <c r="C31" s="16" t="s">
        <v>19</v>
      </c>
      <c r="D31" s="6"/>
      <c r="E31" s="6"/>
      <c r="F31" s="6"/>
      <c r="G31" s="6"/>
      <c r="H31" s="6"/>
      <c r="I31" s="6"/>
      <c r="J31" s="6"/>
      <c r="K31" s="6"/>
      <c r="L31" s="7"/>
    </row>
    <row r="32" spans="2:12">
      <c r="B32" s="5"/>
      <c r="C32" s="17" t="s">
        <v>20</v>
      </c>
      <c r="D32" s="6"/>
      <c r="E32" s="6"/>
      <c r="F32" s="6"/>
      <c r="G32" s="6"/>
      <c r="H32" s="6"/>
      <c r="I32" s="6"/>
      <c r="J32" s="6"/>
      <c r="K32" s="6"/>
      <c r="L32" s="7"/>
    </row>
    <row r="33" spans="2:12">
      <c r="B33" s="5"/>
      <c r="C33" s="17" t="s">
        <v>22</v>
      </c>
      <c r="D33" s="6"/>
      <c r="E33" s="6"/>
      <c r="F33" s="6"/>
      <c r="G33" s="6"/>
      <c r="H33" s="6"/>
      <c r="I33" s="6"/>
      <c r="J33" s="6"/>
      <c r="K33" s="6"/>
      <c r="L33" s="7"/>
    </row>
    <row r="34" spans="2:12">
      <c r="B34" s="5"/>
      <c r="C34" s="17" t="s">
        <v>21</v>
      </c>
      <c r="D34" s="6"/>
      <c r="E34" s="6"/>
      <c r="F34" s="6"/>
      <c r="G34" s="6"/>
      <c r="H34" s="6"/>
      <c r="I34" s="6"/>
      <c r="J34" s="6"/>
      <c r="K34" s="6"/>
      <c r="L34" s="7"/>
    </row>
    <row r="35" spans="2:12">
      <c r="B35" s="5"/>
      <c r="C35" s="17" t="s">
        <v>23</v>
      </c>
      <c r="D35" s="6"/>
      <c r="E35" s="6"/>
      <c r="F35" s="6"/>
      <c r="G35" s="6"/>
      <c r="H35" s="6"/>
      <c r="I35" s="6"/>
      <c r="J35" s="6"/>
      <c r="K35" s="6"/>
      <c r="L35" s="7"/>
    </row>
    <row r="36" spans="2:12">
      <c r="B36" s="5"/>
      <c r="C36" s="17" t="s">
        <v>24</v>
      </c>
      <c r="D36" s="6"/>
      <c r="E36" s="6"/>
      <c r="F36" s="6"/>
      <c r="G36" s="6"/>
      <c r="H36" s="6"/>
      <c r="I36" s="6"/>
      <c r="J36" s="6"/>
      <c r="K36" s="6"/>
      <c r="L36" s="7"/>
    </row>
    <row r="37" spans="2:12">
      <c r="B37" s="5"/>
      <c r="C37" s="17"/>
      <c r="D37" s="6"/>
      <c r="E37" s="6"/>
      <c r="F37" s="6"/>
      <c r="G37" s="6"/>
      <c r="H37" s="6"/>
      <c r="I37" s="6"/>
      <c r="J37" s="6"/>
      <c r="K37" s="6"/>
      <c r="L37" s="7"/>
    </row>
    <row r="38" spans="2:12" ht="13.9">
      <c r="B38" s="5"/>
      <c r="C38" s="12" t="s">
        <v>318</v>
      </c>
      <c r="D38" s="6"/>
      <c r="E38" s="6"/>
      <c r="F38" s="6"/>
      <c r="G38" s="6"/>
      <c r="H38" s="6"/>
      <c r="I38" s="6"/>
      <c r="J38" s="6"/>
      <c r="K38" s="6"/>
      <c r="L38" s="7"/>
    </row>
    <row r="39" spans="2:12">
      <c r="B39" s="5"/>
      <c r="C39" s="18" t="s">
        <v>316</v>
      </c>
      <c r="D39" s="6"/>
      <c r="E39" s="6"/>
      <c r="F39" s="6"/>
      <c r="G39" s="6"/>
      <c r="H39" s="6"/>
      <c r="I39" s="6"/>
      <c r="J39" s="6"/>
      <c r="K39" s="6"/>
      <c r="L39" s="7"/>
    </row>
    <row r="40" spans="2:12">
      <c r="B40" s="5"/>
      <c r="C40" s="18" t="s">
        <v>317</v>
      </c>
      <c r="D40" s="6"/>
      <c r="E40" s="6"/>
      <c r="F40" s="6"/>
      <c r="G40" s="6"/>
      <c r="H40" s="6"/>
      <c r="I40" s="6"/>
      <c r="J40" s="6"/>
      <c r="K40" s="6"/>
      <c r="L40" s="7"/>
    </row>
    <row r="41" spans="2:12">
      <c r="B41" s="5"/>
      <c r="C41" s="18" t="s">
        <v>319</v>
      </c>
      <c r="D41" s="6"/>
      <c r="E41" s="6"/>
      <c r="F41" s="6"/>
      <c r="G41" s="6"/>
      <c r="H41" s="17"/>
      <c r="I41" s="19"/>
      <c r="J41" s="19"/>
      <c r="K41" s="6"/>
      <c r="L41" s="7"/>
    </row>
    <row r="42" spans="2:12">
      <c r="B42" s="5"/>
      <c r="C42" s="18" t="s">
        <v>320</v>
      </c>
      <c r="D42" s="6"/>
      <c r="E42" s="6"/>
      <c r="F42" s="6"/>
      <c r="G42" s="6"/>
      <c r="H42" s="17"/>
      <c r="I42" s="19"/>
      <c r="J42" s="19"/>
      <c r="K42" s="6"/>
      <c r="L42" s="7"/>
    </row>
    <row r="43" spans="2:12">
      <c r="B43" s="5"/>
      <c r="C43" s="18" t="s">
        <v>321</v>
      </c>
      <c r="D43" s="6"/>
      <c r="E43" s="6"/>
      <c r="F43" s="6"/>
      <c r="G43" s="6"/>
      <c r="H43" s="17"/>
      <c r="I43" s="19"/>
      <c r="J43" s="19"/>
      <c r="K43" s="6"/>
      <c r="L43" s="7"/>
    </row>
    <row r="44" spans="2:12">
      <c r="B44" s="5"/>
      <c r="C44" s="18" t="s">
        <v>322</v>
      </c>
      <c r="D44" s="6"/>
      <c r="E44" s="6"/>
      <c r="F44" s="6"/>
      <c r="G44" s="6"/>
      <c r="H44" s="17"/>
      <c r="I44" s="19"/>
      <c r="J44" s="19"/>
      <c r="K44" s="6"/>
      <c r="L44" s="7"/>
    </row>
    <row r="45" spans="2:12">
      <c r="B45" s="5"/>
      <c r="C45" s="6"/>
      <c r="D45" s="6"/>
      <c r="E45" s="6"/>
      <c r="F45" s="6"/>
      <c r="G45" s="6"/>
      <c r="H45" s="17" t="s">
        <v>563</v>
      </c>
      <c r="I45" s="6"/>
      <c r="J45" s="6"/>
      <c r="K45" s="6"/>
      <c r="L45" s="7"/>
    </row>
    <row r="46" spans="2:12" ht="13.15" thickBo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2"/>
    </row>
  </sheetData>
  <sheetProtection algorithmName="SHA-512" hashValue="02gTP/DMQMv5W+3r45WRz9LLPRXOk+TEMHPRyLrHKpLT0JqrzcJzGPG7T1C4aosTjCIxfF22BbWz2pA88IpWtw==" saltValue="y15LWzLALQkSxpc2tCFLDw==" spinCount="100000" sheet="1" objects="1" scenarios="1"/>
  <mergeCells count="12">
    <mergeCell ref="J5:L6"/>
    <mergeCell ref="C27:E27"/>
    <mergeCell ref="B7:L7"/>
    <mergeCell ref="I4:K4"/>
    <mergeCell ref="B10:L10"/>
    <mergeCell ref="C22:F22"/>
    <mergeCell ref="C24:F24"/>
    <mergeCell ref="B3:E5"/>
    <mergeCell ref="J12:K14"/>
    <mergeCell ref="J16:K18"/>
    <mergeCell ref="J20:K22"/>
    <mergeCell ref="J24:K26"/>
  </mergeCells>
  <phoneticPr fontId="3" type="noConversion"/>
  <dataValidations count="2">
    <dataValidation type="list" allowBlank="1" showInputMessage="1" showErrorMessage="1" sqref="F18">
      <formula1>NBMAJ1</formula1>
    </dataValidation>
    <dataValidation type="list" allowBlank="1" showInputMessage="1" showErrorMessage="1" sqref="F16">
      <formula1>NBMIN1</formula1>
    </dataValidation>
  </dataValidations>
  <hyperlinks>
    <hyperlink ref="C27" r:id="rId1"/>
    <hyperlink ref="C27:E27" r:id="rId2" tooltip="Accéder au site web budget-gold.com" display="http://www.budget-gold.com"/>
    <hyperlink ref="C22" location="'Menu 2'!A1" tooltip="Configurez vos comptes et solutions d'épargne" display="Configurer vos comptes bancaires et vos solutions d'épargne en cliquant ici"/>
    <hyperlink ref="C24" location="'Budget Gold'!A1" tooltip="Configurez vos comptes et solutions d'épargne" display="Accéder à votre tableau Budget Gold"/>
    <hyperlink ref="B3:E5" location="'Budget Gold'!A1" tooltip="Accéder au tableau Budget Gold" display="Cliquer pour accéder à votre Budget Gold"/>
    <hyperlink ref="J12:K14" location="'ImmoView 1'!A1" tooltip="Accès à Immoview 1" display="Gestion immobilière ImmoView 1"/>
    <hyperlink ref="J16:K18" location="'ImmoView 2'!A1" tooltip="Accès à Immoview 2" display="Gestion immobilière ImmoView 2"/>
    <hyperlink ref="J20:K22" location="'ImmoView 3'!A1" tooltip="Accès à Immoview 3" display="Gestion immobilière ImmoView 3"/>
    <hyperlink ref="J24:K26" location="'Menu Mariage'!A1" tooltip="Accès à Mariage Gold" display="Budget d'un mariage Mariage-Gold"/>
  </hyperlinks>
  <pageMargins left="0.78740157499999996" right="0.78740157499999996" top="0.984251969" bottom="0.984251969" header="0.5" footer="0.5"/>
  <pageSetup paperSize="9" orientation="portrait" horizontalDpi="0" verticalDpi="0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Données!$B$8:$B$13</xm:f>
          </x14:formula1>
          <xm:sqref>F14</xm:sqref>
        </x14:dataValidation>
        <x14:dataValidation type="list" allowBlank="1" showInputMessage="1">
          <x14:formula1>
            <xm:f>Données!$H$8:$H$19</xm:f>
          </x14:formula1>
          <xm:sqref>F20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74"/>
  <sheetViews>
    <sheetView workbookViewId="0">
      <selection activeCell="A2" sqref="A2"/>
    </sheetView>
  </sheetViews>
  <sheetFormatPr baseColWidth="10" defaultColWidth="10.73046875" defaultRowHeight="12.75"/>
  <cols>
    <col min="1" max="1" width="16.1328125" style="102" bestFit="1" customWidth="1"/>
    <col min="2" max="2" width="1" style="102" customWidth="1"/>
    <col min="3" max="3" width="30.73046875" style="154" bestFit="1" customWidth="1"/>
    <col min="4" max="4" width="11.1328125" style="154" bestFit="1" customWidth="1"/>
    <col min="5" max="5" width="14.73046875" style="154" bestFit="1" customWidth="1"/>
    <col min="6" max="6" width="2.59765625" style="155" bestFit="1" customWidth="1"/>
    <col min="7" max="7" width="10.73046875" style="154"/>
    <col min="8" max="8" width="14.73046875" style="154" bestFit="1" customWidth="1"/>
    <col min="9" max="9" width="2.59765625" style="154" bestFit="1" customWidth="1"/>
    <col min="10" max="10" width="10.73046875" style="154"/>
    <col min="11" max="11" width="13.3984375" style="154" bestFit="1" customWidth="1"/>
    <col min="12" max="12" width="2.59765625" style="154" bestFit="1" customWidth="1"/>
    <col min="13" max="13" width="11.1328125" style="154" bestFit="1" customWidth="1"/>
    <col min="14" max="14" width="14.73046875" style="154" bestFit="1" customWidth="1"/>
    <col min="15" max="15" width="2.59765625" style="155" bestFit="1" customWidth="1"/>
    <col min="16" max="16" width="10.73046875" style="154"/>
    <col min="17" max="17" width="14.73046875" style="154" bestFit="1" customWidth="1"/>
    <col min="18" max="18" width="2.59765625" style="154" bestFit="1" customWidth="1"/>
    <col min="19" max="19" width="10.73046875" style="154"/>
    <col min="20" max="20" width="14.73046875" style="154" bestFit="1" customWidth="1"/>
    <col min="21" max="21" width="2.59765625" style="154" bestFit="1" customWidth="1"/>
    <col min="22" max="22" width="11.1328125" style="154" bestFit="1" customWidth="1"/>
    <col min="23" max="23" width="14.73046875" style="154" bestFit="1" customWidth="1"/>
    <col min="24" max="24" width="2.59765625" style="155" bestFit="1" customWidth="1"/>
    <col min="25" max="25" width="10.73046875" style="154"/>
    <col min="26" max="26" width="14.73046875" style="154" bestFit="1" customWidth="1"/>
    <col min="27" max="27" width="2.59765625" style="154" bestFit="1" customWidth="1"/>
    <col min="28" max="28" width="10.73046875" style="154"/>
    <col min="29" max="29" width="14.73046875" style="154" bestFit="1" customWidth="1"/>
    <col min="30" max="30" width="2.59765625" style="154" bestFit="1" customWidth="1"/>
    <col min="31" max="31" width="11.1328125" style="154" bestFit="1" customWidth="1"/>
    <col min="32" max="32" width="14.73046875" style="154" bestFit="1" customWidth="1"/>
    <col min="33" max="33" width="2.59765625" style="155" bestFit="1" customWidth="1"/>
    <col min="34" max="34" width="10.73046875" style="154"/>
    <col min="35" max="35" width="14.73046875" style="154" bestFit="1" customWidth="1"/>
    <col min="36" max="36" width="2.59765625" style="154" bestFit="1" customWidth="1"/>
    <col min="37" max="37" width="10.73046875" style="154"/>
    <col min="38" max="38" width="14.73046875" style="154" bestFit="1" customWidth="1"/>
    <col min="39" max="39" width="2.59765625" style="154" bestFit="1" customWidth="1"/>
    <col min="40" max="40" width="4.73046875" style="102" customWidth="1"/>
    <col min="41" max="41" width="1.265625" style="102" customWidth="1"/>
    <col min="42" max="42" width="34.265625" style="154" bestFit="1" customWidth="1"/>
    <col min="43" max="45" width="10.73046875" style="154"/>
    <col min="46" max="46" width="1.265625" style="102" customWidth="1"/>
    <col min="47" max="16384" width="10.73046875" style="102"/>
  </cols>
  <sheetData>
    <row r="1" spans="1:47">
      <c r="C1" s="102"/>
      <c r="D1" s="102"/>
      <c r="E1" s="102"/>
      <c r="F1" s="103"/>
      <c r="G1" s="102"/>
      <c r="H1" s="102"/>
      <c r="I1" s="102"/>
      <c r="J1" s="102"/>
      <c r="K1" s="102"/>
      <c r="L1" s="102"/>
      <c r="M1" s="102"/>
      <c r="N1" s="102"/>
      <c r="O1" s="103"/>
      <c r="P1" s="102"/>
      <c r="Q1" s="102"/>
      <c r="R1" s="102"/>
      <c r="S1" s="102"/>
      <c r="T1" s="102"/>
      <c r="U1" s="102"/>
      <c r="V1" s="102"/>
      <c r="W1" s="102"/>
      <c r="X1" s="103"/>
      <c r="Y1" s="102"/>
      <c r="Z1" s="102"/>
      <c r="AA1" s="102"/>
      <c r="AB1" s="102"/>
      <c r="AC1" s="102"/>
      <c r="AD1" s="102"/>
      <c r="AE1" s="102"/>
      <c r="AF1" s="102"/>
      <c r="AG1" s="103"/>
      <c r="AH1" s="102"/>
      <c r="AI1" s="102"/>
      <c r="AJ1" s="102"/>
      <c r="AK1" s="102"/>
      <c r="AL1" s="102"/>
      <c r="AM1" s="102"/>
      <c r="AP1" s="102"/>
      <c r="AQ1" s="102"/>
      <c r="AR1" s="102"/>
      <c r="AS1" s="102"/>
    </row>
    <row r="2" spans="1:47" ht="29.25">
      <c r="A2" s="104" t="s">
        <v>315</v>
      </c>
      <c r="C2" s="106" t="s">
        <v>431</v>
      </c>
      <c r="D2" s="105" t="s">
        <v>437</v>
      </c>
      <c r="E2" s="102"/>
      <c r="F2" s="103"/>
      <c r="G2" s="102"/>
      <c r="H2" s="102"/>
      <c r="I2" s="102"/>
      <c r="J2" s="102"/>
      <c r="K2" s="102"/>
      <c r="L2" s="102"/>
      <c r="M2" s="102"/>
      <c r="N2" s="102"/>
      <c r="O2" s="103"/>
      <c r="P2" s="102"/>
      <c r="Q2" s="102"/>
      <c r="R2" s="102"/>
      <c r="S2" s="102"/>
      <c r="T2" s="102"/>
      <c r="U2" s="102"/>
      <c r="V2" s="102"/>
      <c r="W2" s="102"/>
      <c r="X2" s="103"/>
      <c r="Y2" s="102"/>
      <c r="Z2" s="102"/>
      <c r="AA2" s="102"/>
      <c r="AB2" s="102"/>
      <c r="AC2" s="102"/>
      <c r="AD2" s="102"/>
      <c r="AE2" s="102"/>
      <c r="AF2" s="102"/>
      <c r="AG2" s="103"/>
      <c r="AH2" s="102"/>
      <c r="AI2" s="102"/>
      <c r="AJ2" s="102"/>
      <c r="AK2" s="102"/>
      <c r="AL2" s="102"/>
      <c r="AM2" s="102"/>
      <c r="AP2" s="708" t="s">
        <v>431</v>
      </c>
      <c r="AQ2" s="708"/>
      <c r="AR2" s="708"/>
      <c r="AS2" s="708"/>
    </row>
    <row r="3" spans="1:47">
      <c r="A3" s="107" t="s">
        <v>430</v>
      </c>
      <c r="C3" s="102"/>
      <c r="D3" s="102"/>
      <c r="E3" s="102"/>
      <c r="F3" s="103"/>
      <c r="G3" s="102"/>
      <c r="H3" s="102"/>
      <c r="I3" s="102"/>
      <c r="J3" s="102"/>
      <c r="K3" s="102"/>
      <c r="L3" s="102"/>
      <c r="M3" s="102"/>
      <c r="N3" s="102"/>
      <c r="O3" s="103"/>
      <c r="P3" s="102"/>
      <c r="Q3" s="102"/>
      <c r="R3" s="102"/>
      <c r="S3" s="102"/>
      <c r="T3" s="102"/>
      <c r="U3" s="102"/>
      <c r="V3" s="102"/>
      <c r="W3" s="102"/>
      <c r="X3" s="103"/>
      <c r="Y3" s="102"/>
      <c r="Z3" s="102"/>
      <c r="AA3" s="102"/>
      <c r="AB3" s="102"/>
      <c r="AC3" s="102"/>
      <c r="AD3" s="102"/>
      <c r="AE3" s="102"/>
      <c r="AF3" s="102"/>
      <c r="AG3" s="103"/>
      <c r="AH3" s="102"/>
      <c r="AI3" s="102"/>
      <c r="AJ3" s="102"/>
      <c r="AK3" s="102"/>
      <c r="AL3" s="102"/>
      <c r="AM3" s="102"/>
      <c r="AP3" s="102"/>
      <c r="AQ3" s="102"/>
      <c r="AR3" s="102"/>
      <c r="AS3" s="102"/>
    </row>
    <row r="4" spans="1:47" ht="15">
      <c r="A4" s="108" t="s">
        <v>379</v>
      </c>
      <c r="C4" s="156" t="s">
        <v>433</v>
      </c>
      <c r="D4" s="102"/>
      <c r="E4" s="102"/>
      <c r="F4" s="103"/>
      <c r="G4" s="102"/>
      <c r="H4" s="102"/>
      <c r="I4" s="102"/>
      <c r="J4" s="184" t="str">
        <f>Menu!I4</f>
        <v>Version 2021 Révision 2</v>
      </c>
      <c r="K4" s="102"/>
      <c r="L4" s="102"/>
      <c r="M4" s="102"/>
      <c r="N4" s="102"/>
      <c r="O4" s="103"/>
      <c r="P4" s="102"/>
      <c r="Q4" s="102"/>
      <c r="R4" s="102"/>
      <c r="S4" s="102"/>
      <c r="T4" s="102"/>
      <c r="U4" s="102"/>
      <c r="V4" s="102"/>
      <c r="W4" s="102"/>
      <c r="X4" s="103"/>
      <c r="Y4" s="102"/>
      <c r="Z4" s="102"/>
      <c r="AA4" s="102"/>
      <c r="AB4" s="102"/>
      <c r="AC4" s="102"/>
      <c r="AD4" s="102"/>
      <c r="AE4" s="102"/>
      <c r="AF4" s="102"/>
      <c r="AG4" s="103"/>
      <c r="AH4" s="102"/>
      <c r="AI4" s="102"/>
      <c r="AJ4" s="102"/>
      <c r="AK4" s="102"/>
      <c r="AL4" s="102"/>
      <c r="AM4" s="102"/>
      <c r="AP4" s="109"/>
      <c r="AQ4" s="102"/>
      <c r="AR4" s="102"/>
      <c r="AS4" s="102"/>
    </row>
    <row r="5" spans="1:47">
      <c r="C5" s="157" t="s">
        <v>408</v>
      </c>
      <c r="D5" s="102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3"/>
      <c r="P5" s="102"/>
      <c r="Q5" s="102"/>
      <c r="R5" s="102"/>
      <c r="S5" s="102"/>
      <c r="T5" s="102"/>
      <c r="U5" s="102"/>
      <c r="V5" s="102"/>
      <c r="W5" s="102"/>
      <c r="X5" s="103"/>
      <c r="Y5" s="102"/>
      <c r="Z5" s="102"/>
      <c r="AA5" s="102"/>
      <c r="AB5" s="102"/>
      <c r="AC5" s="102"/>
      <c r="AD5" s="102"/>
      <c r="AE5" s="102"/>
      <c r="AF5" s="102"/>
      <c r="AG5" s="103"/>
      <c r="AH5" s="102"/>
      <c r="AI5" s="102"/>
      <c r="AJ5" s="102"/>
      <c r="AK5" s="102"/>
      <c r="AL5" s="102"/>
      <c r="AM5" s="102"/>
      <c r="AP5" s="110"/>
      <c r="AQ5" s="102"/>
      <c r="AR5" s="102"/>
      <c r="AS5" s="102"/>
    </row>
    <row r="6" spans="1:47" ht="13.15" thickBot="1">
      <c r="C6" s="157" t="s">
        <v>416</v>
      </c>
      <c r="D6" s="102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3"/>
      <c r="P6" s="102"/>
      <c r="Q6" s="102"/>
      <c r="R6" s="102"/>
      <c r="S6" s="102"/>
      <c r="T6" s="102"/>
      <c r="U6" s="102"/>
      <c r="V6" s="102"/>
      <c r="W6" s="102"/>
      <c r="X6" s="103"/>
      <c r="Y6" s="102"/>
      <c r="Z6" s="102"/>
      <c r="AA6" s="102"/>
      <c r="AB6" s="102"/>
      <c r="AC6" s="102"/>
      <c r="AD6" s="102"/>
      <c r="AE6" s="102"/>
      <c r="AF6" s="102"/>
      <c r="AG6" s="103"/>
      <c r="AH6" s="102"/>
      <c r="AI6" s="102"/>
      <c r="AJ6" s="102"/>
      <c r="AK6" s="102"/>
      <c r="AL6" s="102"/>
      <c r="AM6" s="102"/>
      <c r="AP6" s="110"/>
      <c r="AQ6" s="102"/>
      <c r="AR6" s="102"/>
      <c r="AS6" s="102"/>
    </row>
    <row r="7" spans="1:47" ht="13.15" thickBot="1">
      <c r="C7" s="102"/>
      <c r="D7" s="102"/>
      <c r="E7" s="102"/>
      <c r="F7" s="103"/>
      <c r="G7" s="102"/>
      <c r="H7" s="102"/>
      <c r="I7" s="102"/>
      <c r="J7" s="102"/>
      <c r="K7" s="102"/>
      <c r="L7" s="102"/>
      <c r="M7" s="102"/>
      <c r="N7" s="102"/>
      <c r="O7" s="103"/>
      <c r="P7" s="102"/>
      <c r="Q7" s="102"/>
      <c r="R7" s="102"/>
      <c r="S7" s="102"/>
      <c r="T7" s="102"/>
      <c r="U7" s="102"/>
      <c r="V7" s="102"/>
      <c r="W7" s="102"/>
      <c r="X7" s="103"/>
      <c r="Y7" s="102"/>
      <c r="Z7" s="102"/>
      <c r="AA7" s="102"/>
      <c r="AB7" s="102"/>
      <c r="AC7" s="102"/>
      <c r="AD7" s="102"/>
      <c r="AE7" s="102"/>
      <c r="AF7" s="102"/>
      <c r="AG7" s="103"/>
      <c r="AH7" s="102"/>
      <c r="AI7" s="102"/>
      <c r="AJ7" s="102"/>
      <c r="AK7" s="102"/>
      <c r="AL7" s="102"/>
      <c r="AM7" s="102"/>
      <c r="AO7" s="111"/>
      <c r="AP7" s="112"/>
      <c r="AQ7" s="112"/>
      <c r="AR7" s="112"/>
      <c r="AS7" s="112"/>
      <c r="AT7" s="113"/>
    </row>
    <row r="8" spans="1:47" ht="17.25" thickBot="1">
      <c r="C8" s="114" t="s">
        <v>381</v>
      </c>
      <c r="D8" s="680">
        <f>Menu!F20</f>
        <v>44197</v>
      </c>
      <c r="E8" s="680"/>
      <c r="F8" s="681"/>
      <c r="G8" s="680">
        <f t="shared" ref="G8" si="0">D8+32</f>
        <v>44229</v>
      </c>
      <c r="H8" s="680"/>
      <c r="I8" s="681"/>
      <c r="J8" s="680">
        <f t="shared" ref="J8" si="1">G8+32</f>
        <v>44261</v>
      </c>
      <c r="K8" s="680"/>
      <c r="L8" s="681"/>
      <c r="M8" s="680">
        <f t="shared" ref="M8" si="2">J8+32</f>
        <v>44293</v>
      </c>
      <c r="N8" s="680"/>
      <c r="O8" s="681"/>
      <c r="P8" s="680">
        <f t="shared" ref="P8" si="3">M8+32</f>
        <v>44325</v>
      </c>
      <c r="Q8" s="680"/>
      <c r="R8" s="681"/>
      <c r="S8" s="680">
        <f t="shared" ref="S8" si="4">P8+32</f>
        <v>44357</v>
      </c>
      <c r="T8" s="680"/>
      <c r="U8" s="681"/>
      <c r="V8" s="680">
        <f t="shared" ref="V8" si="5">S8+32</f>
        <v>44389</v>
      </c>
      <c r="W8" s="680"/>
      <c r="X8" s="681"/>
      <c r="Y8" s="680">
        <f t="shared" ref="Y8" si="6">V8+32</f>
        <v>44421</v>
      </c>
      <c r="Z8" s="680"/>
      <c r="AA8" s="681"/>
      <c r="AB8" s="680">
        <f t="shared" ref="AB8" si="7">Y8+32</f>
        <v>44453</v>
      </c>
      <c r="AC8" s="680"/>
      <c r="AD8" s="681"/>
      <c r="AE8" s="680">
        <f t="shared" ref="AE8" si="8">AB8+32</f>
        <v>44485</v>
      </c>
      <c r="AF8" s="680"/>
      <c r="AG8" s="681"/>
      <c r="AH8" s="680">
        <f t="shared" ref="AH8" si="9">AE8+32</f>
        <v>44517</v>
      </c>
      <c r="AI8" s="680"/>
      <c r="AJ8" s="681"/>
      <c r="AK8" s="680">
        <f t="shared" ref="AK8" si="10">AH8+32</f>
        <v>44549</v>
      </c>
      <c r="AL8" s="680"/>
      <c r="AM8" s="681"/>
      <c r="AO8" s="115"/>
      <c r="AP8" s="116" t="s">
        <v>381</v>
      </c>
      <c r="AQ8" s="682" t="s">
        <v>261</v>
      </c>
      <c r="AR8" s="683"/>
      <c r="AS8" s="684"/>
      <c r="AT8" s="117"/>
    </row>
    <row r="9" spans="1:47">
      <c r="B9" s="118"/>
      <c r="C9" s="118"/>
      <c r="D9" s="119" t="s">
        <v>59</v>
      </c>
      <c r="E9" s="119" t="s">
        <v>60</v>
      </c>
      <c r="F9" s="120"/>
      <c r="G9" s="119" t="s">
        <v>59</v>
      </c>
      <c r="H9" s="119" t="s">
        <v>60</v>
      </c>
      <c r="I9" s="120"/>
      <c r="J9" s="119" t="s">
        <v>59</v>
      </c>
      <c r="K9" s="119" t="s">
        <v>60</v>
      </c>
      <c r="L9" s="120"/>
      <c r="M9" s="119" t="s">
        <v>59</v>
      </c>
      <c r="N9" s="119" t="s">
        <v>60</v>
      </c>
      <c r="O9" s="120"/>
      <c r="P9" s="119" t="s">
        <v>59</v>
      </c>
      <c r="Q9" s="119" t="s">
        <v>60</v>
      </c>
      <c r="R9" s="120"/>
      <c r="S9" s="119" t="s">
        <v>59</v>
      </c>
      <c r="T9" s="119" t="s">
        <v>60</v>
      </c>
      <c r="U9" s="120"/>
      <c r="V9" s="119" t="s">
        <v>59</v>
      </c>
      <c r="W9" s="119" t="s">
        <v>60</v>
      </c>
      <c r="X9" s="120"/>
      <c r="Y9" s="119" t="s">
        <v>59</v>
      </c>
      <c r="Z9" s="119" t="s">
        <v>60</v>
      </c>
      <c r="AA9" s="120"/>
      <c r="AB9" s="119" t="s">
        <v>59</v>
      </c>
      <c r="AC9" s="119" t="s">
        <v>60</v>
      </c>
      <c r="AD9" s="120"/>
      <c r="AE9" s="119" t="s">
        <v>59</v>
      </c>
      <c r="AF9" s="119" t="s">
        <v>60</v>
      </c>
      <c r="AG9" s="120"/>
      <c r="AH9" s="119" t="s">
        <v>59</v>
      </c>
      <c r="AI9" s="119" t="s">
        <v>60</v>
      </c>
      <c r="AJ9" s="120"/>
      <c r="AK9" s="119" t="s">
        <v>59</v>
      </c>
      <c r="AL9" s="119" t="s">
        <v>60</v>
      </c>
      <c r="AM9" s="120"/>
      <c r="AN9" s="118"/>
      <c r="AO9" s="121"/>
      <c r="AP9" s="122"/>
      <c r="AQ9" s="122"/>
      <c r="AR9" s="122"/>
      <c r="AS9" s="122"/>
      <c r="AT9" s="123"/>
      <c r="AU9" s="118"/>
    </row>
    <row r="10" spans="1:47">
      <c r="C10" s="361" t="s">
        <v>505</v>
      </c>
      <c r="D10" s="358"/>
      <c r="E10" s="359"/>
      <c r="F10" s="350"/>
      <c r="G10" s="358"/>
      <c r="H10" s="359"/>
      <c r="I10" s="350"/>
      <c r="J10" s="358"/>
      <c r="K10" s="359"/>
      <c r="L10" s="350"/>
      <c r="M10" s="358"/>
      <c r="N10" s="359"/>
      <c r="O10" s="350"/>
      <c r="P10" s="358"/>
      <c r="Q10" s="359"/>
      <c r="R10" s="350"/>
      <c r="S10" s="358"/>
      <c r="T10" s="359"/>
      <c r="U10" s="350"/>
      <c r="V10" s="358"/>
      <c r="W10" s="359"/>
      <c r="X10" s="350"/>
      <c r="Y10" s="358"/>
      <c r="Z10" s="359"/>
      <c r="AA10" s="350"/>
      <c r="AB10" s="358"/>
      <c r="AC10" s="359"/>
      <c r="AD10" s="350"/>
      <c r="AE10" s="358"/>
      <c r="AF10" s="359"/>
      <c r="AG10" s="350"/>
      <c r="AH10" s="358"/>
      <c r="AI10" s="359"/>
      <c r="AJ10" s="350"/>
      <c r="AK10" s="358"/>
      <c r="AL10" s="359"/>
      <c r="AM10" s="350"/>
      <c r="AO10" s="115"/>
      <c r="AP10" s="124" t="str">
        <f>C10</f>
        <v>Loyers</v>
      </c>
      <c r="AQ10" s="685">
        <f>SUM(MAX(D10:E10),MAX(G10:H10),MAX(J10:K10),MAX(M10,N10),MAX(P10:Q10),MAX(S10:T10),MAX(V10:W10),MAX(Y10:Z10),MAX(AB10:AC10),MAX(AE10,AF10),MAX(AH10:AI10),MAX(AK10:AL10))</f>
        <v>0</v>
      </c>
      <c r="AR10" s="686"/>
      <c r="AS10" s="687"/>
      <c r="AT10" s="117"/>
    </row>
    <row r="11" spans="1:47">
      <c r="C11" s="361" t="s">
        <v>383</v>
      </c>
      <c r="D11" s="360"/>
      <c r="E11" s="359"/>
      <c r="F11" s="350"/>
      <c r="G11" s="358"/>
      <c r="H11" s="359"/>
      <c r="I11" s="350"/>
      <c r="J11" s="358"/>
      <c r="K11" s="359"/>
      <c r="L11" s="350"/>
      <c r="M11" s="358"/>
      <c r="N11" s="359"/>
      <c r="O11" s="350"/>
      <c r="P11" s="358"/>
      <c r="Q11" s="359"/>
      <c r="R11" s="350"/>
      <c r="S11" s="358"/>
      <c r="T11" s="359"/>
      <c r="U11" s="350"/>
      <c r="V11" s="358"/>
      <c r="W11" s="359"/>
      <c r="X11" s="350"/>
      <c r="Y11" s="358"/>
      <c r="Z11" s="359"/>
      <c r="AA11" s="350"/>
      <c r="AB11" s="358"/>
      <c r="AC11" s="359"/>
      <c r="AD11" s="350"/>
      <c r="AE11" s="358"/>
      <c r="AF11" s="359"/>
      <c r="AG11" s="350"/>
      <c r="AH11" s="358"/>
      <c r="AI11" s="359"/>
      <c r="AJ11" s="350"/>
      <c r="AK11" s="358"/>
      <c r="AL11" s="359"/>
      <c r="AM11" s="350"/>
      <c r="AO11" s="115"/>
      <c r="AP11" s="124" t="str">
        <f>C11</f>
        <v>Provisions pour charges</v>
      </c>
      <c r="AQ11" s="685">
        <f>SUM(MAX(D11:E11),MAX(G11:H11),MAX(J11:K11),MAX(M11,N11),MAX(P11:Q11),MAX(S11:T11),MAX(V11:W11),MAX(Y11:Z11),MAX(AB11:AC11),MAX(AE11,AF11),MAX(AH11:AI11),MAX(AK11:AL11))</f>
        <v>0</v>
      </c>
      <c r="AR11" s="686"/>
      <c r="AS11" s="687"/>
      <c r="AT11" s="117"/>
    </row>
    <row r="12" spans="1:47">
      <c r="C12" s="361" t="s">
        <v>384</v>
      </c>
      <c r="D12" s="358"/>
      <c r="E12" s="359"/>
      <c r="F12" s="350"/>
      <c r="G12" s="358"/>
      <c r="H12" s="359"/>
      <c r="I12" s="350"/>
      <c r="J12" s="358"/>
      <c r="K12" s="359"/>
      <c r="L12" s="350"/>
      <c r="M12" s="358"/>
      <c r="N12" s="359"/>
      <c r="O12" s="350"/>
      <c r="P12" s="358"/>
      <c r="Q12" s="359"/>
      <c r="R12" s="350"/>
      <c r="S12" s="358"/>
      <c r="T12" s="359"/>
      <c r="U12" s="350"/>
      <c r="V12" s="358"/>
      <c r="W12" s="359"/>
      <c r="X12" s="350"/>
      <c r="Y12" s="358"/>
      <c r="Z12" s="359"/>
      <c r="AA12" s="350"/>
      <c r="AB12" s="358"/>
      <c r="AC12" s="359"/>
      <c r="AD12" s="350"/>
      <c r="AE12" s="358"/>
      <c r="AF12" s="359"/>
      <c r="AG12" s="350"/>
      <c r="AH12" s="358"/>
      <c r="AI12" s="359"/>
      <c r="AJ12" s="350"/>
      <c r="AK12" s="358"/>
      <c r="AL12" s="359"/>
      <c r="AM12" s="350"/>
      <c r="AO12" s="115"/>
      <c r="AP12" s="124" t="str">
        <f t="shared" ref="AP12:AP13" si="11">C12</f>
        <v>Dépots de garantie</v>
      </c>
      <c r="AQ12" s="685">
        <f t="shared" ref="AQ12:AQ13" si="12">SUM(MAX(D12:E12),MAX(G12:H12),MAX(J12:K12),MAX(M12,N12),MAX(P12:Q12),MAX(S12:T12),MAX(V12:W12),MAX(Y12:Z12),MAX(AB12:AC12),MAX(AE12,AF12),MAX(AH12:AI12),MAX(AK12:AL12))</f>
        <v>0</v>
      </c>
      <c r="AR12" s="686"/>
      <c r="AS12" s="687"/>
      <c r="AT12" s="117"/>
    </row>
    <row r="13" spans="1:47">
      <c r="C13" s="361" t="s">
        <v>385</v>
      </c>
      <c r="D13" s="358"/>
      <c r="E13" s="359"/>
      <c r="F13" s="350"/>
      <c r="G13" s="358"/>
      <c r="H13" s="359"/>
      <c r="I13" s="350"/>
      <c r="J13" s="358"/>
      <c r="K13" s="359"/>
      <c r="L13" s="350"/>
      <c r="M13" s="358"/>
      <c r="N13" s="359"/>
      <c r="O13" s="350"/>
      <c r="P13" s="358"/>
      <c r="Q13" s="359"/>
      <c r="R13" s="350"/>
      <c r="S13" s="358"/>
      <c r="T13" s="359"/>
      <c r="U13" s="350"/>
      <c r="V13" s="358"/>
      <c r="W13" s="359"/>
      <c r="X13" s="350"/>
      <c r="Y13" s="358"/>
      <c r="Z13" s="359"/>
      <c r="AA13" s="350"/>
      <c r="AB13" s="358"/>
      <c r="AC13" s="359"/>
      <c r="AD13" s="350"/>
      <c r="AE13" s="358"/>
      <c r="AF13" s="359"/>
      <c r="AG13" s="350"/>
      <c r="AH13" s="358"/>
      <c r="AI13" s="359"/>
      <c r="AJ13" s="350"/>
      <c r="AK13" s="358"/>
      <c r="AL13" s="359"/>
      <c r="AM13" s="350"/>
      <c r="AO13" s="115"/>
      <c r="AP13" s="124" t="str">
        <f t="shared" si="11"/>
        <v>Apports personnels</v>
      </c>
      <c r="AQ13" s="685">
        <f t="shared" si="12"/>
        <v>0</v>
      </c>
      <c r="AR13" s="686"/>
      <c r="AS13" s="687"/>
      <c r="AT13" s="117"/>
    </row>
    <row r="14" spans="1:47">
      <c r="C14" s="361" t="s">
        <v>422</v>
      </c>
      <c r="D14" s="358"/>
      <c r="E14" s="359"/>
      <c r="F14" s="350"/>
      <c r="G14" s="358"/>
      <c r="H14" s="359"/>
      <c r="I14" s="350"/>
      <c r="J14" s="358"/>
      <c r="K14" s="359"/>
      <c r="L14" s="350"/>
      <c r="M14" s="358"/>
      <c r="N14" s="359"/>
      <c r="O14" s="350"/>
      <c r="P14" s="358"/>
      <c r="Q14" s="359"/>
      <c r="R14" s="350"/>
      <c r="S14" s="358"/>
      <c r="T14" s="359"/>
      <c r="U14" s="350"/>
      <c r="V14" s="358"/>
      <c r="W14" s="359"/>
      <c r="X14" s="350"/>
      <c r="Y14" s="358"/>
      <c r="Z14" s="359"/>
      <c r="AA14" s="350"/>
      <c r="AB14" s="358"/>
      <c r="AC14" s="359"/>
      <c r="AD14" s="350"/>
      <c r="AE14" s="358"/>
      <c r="AF14" s="359"/>
      <c r="AG14" s="350"/>
      <c r="AH14" s="358"/>
      <c r="AI14" s="359"/>
      <c r="AJ14" s="350"/>
      <c r="AK14" s="358"/>
      <c r="AL14" s="359"/>
      <c r="AM14" s="350"/>
      <c r="AO14" s="115"/>
      <c r="AP14" s="124" t="str">
        <f>C14</f>
        <v>Financement</v>
      </c>
      <c r="AQ14" s="685">
        <f>SUM(MAX(D14:E14),MAX(G14:H14),MAX(J14:K14),MAX(M14,N14),MAX(P14:Q14),MAX(S14:T14),MAX(V14:W14),MAX(Y14:Z14),MAX(AB14:AC14),MAX(AE14,AF14),MAX(AH14:AI14),MAX(AK14:AL14))</f>
        <v>0</v>
      </c>
      <c r="AR14" s="686"/>
      <c r="AS14" s="687"/>
      <c r="AT14" s="117"/>
    </row>
    <row r="15" spans="1:47">
      <c r="C15" s="361" t="s">
        <v>423</v>
      </c>
      <c r="D15" s="358"/>
      <c r="E15" s="359"/>
      <c r="F15" s="350"/>
      <c r="G15" s="358"/>
      <c r="H15" s="359"/>
      <c r="I15" s="350"/>
      <c r="J15" s="358"/>
      <c r="K15" s="359"/>
      <c r="L15" s="350"/>
      <c r="M15" s="358"/>
      <c r="N15" s="359"/>
      <c r="O15" s="350"/>
      <c r="P15" s="358"/>
      <c r="Q15" s="359"/>
      <c r="R15" s="350"/>
      <c r="S15" s="358"/>
      <c r="T15" s="359"/>
      <c r="U15" s="350"/>
      <c r="V15" s="358"/>
      <c r="W15" s="359"/>
      <c r="X15" s="350"/>
      <c r="Y15" s="358"/>
      <c r="Z15" s="359"/>
      <c r="AA15" s="350"/>
      <c r="AB15" s="358"/>
      <c r="AC15" s="359"/>
      <c r="AD15" s="350"/>
      <c r="AE15" s="358"/>
      <c r="AF15" s="359"/>
      <c r="AG15" s="350"/>
      <c r="AH15" s="358"/>
      <c r="AI15" s="359"/>
      <c r="AJ15" s="350"/>
      <c r="AK15" s="358"/>
      <c r="AL15" s="359"/>
      <c r="AM15" s="350"/>
      <c r="AO15" s="115"/>
      <c r="AP15" s="124" t="str">
        <f>C15</f>
        <v>Subventions</v>
      </c>
      <c r="AQ15" s="685">
        <f>SUM(MAX(D15:E15),MAX(G15:H15),MAX(J15:K15),MAX(M15,N15),MAX(P15:Q15),MAX(S15:T15),MAX(V15:W15),MAX(Y15:Z15),MAX(AB15:AC15),MAX(AE15,AF15),MAX(AH15:AI15),MAX(AK15:AL15))</f>
        <v>0</v>
      </c>
      <c r="AR15" s="686"/>
      <c r="AS15" s="687"/>
      <c r="AT15" s="117"/>
    </row>
    <row r="16" spans="1:47">
      <c r="C16" s="361" t="s">
        <v>39</v>
      </c>
      <c r="D16" s="358"/>
      <c r="E16" s="359"/>
      <c r="F16" s="350"/>
      <c r="G16" s="358"/>
      <c r="H16" s="359"/>
      <c r="I16" s="350"/>
      <c r="J16" s="358"/>
      <c r="K16" s="359"/>
      <c r="L16" s="350"/>
      <c r="M16" s="358"/>
      <c r="N16" s="359"/>
      <c r="O16" s="350"/>
      <c r="P16" s="358"/>
      <c r="Q16" s="359"/>
      <c r="R16" s="350"/>
      <c r="S16" s="358"/>
      <c r="T16" s="359"/>
      <c r="U16" s="350"/>
      <c r="V16" s="358"/>
      <c r="W16" s="359"/>
      <c r="X16" s="350"/>
      <c r="Y16" s="358"/>
      <c r="Z16" s="359"/>
      <c r="AA16" s="350"/>
      <c r="AB16" s="358"/>
      <c r="AC16" s="359"/>
      <c r="AD16" s="350"/>
      <c r="AE16" s="358"/>
      <c r="AF16" s="359"/>
      <c r="AG16" s="350"/>
      <c r="AH16" s="358"/>
      <c r="AI16" s="359"/>
      <c r="AJ16" s="350"/>
      <c r="AK16" s="358"/>
      <c r="AL16" s="359"/>
      <c r="AM16" s="350"/>
      <c r="AO16" s="115"/>
      <c r="AP16" s="124" t="str">
        <f>C16</f>
        <v>Autres</v>
      </c>
      <c r="AQ16" s="685">
        <f>SUM(MAX(D16:E16),MAX(G16:H16),MAX(J16:K16),MAX(M16,N16),MAX(P16:Q16),MAX(S16:T16),MAX(V16:W16),MAX(Y16:Z16),MAX(AB16:AC16),MAX(AE16,AF16),MAX(AH16:AI16),MAX(AK16:AL16))</f>
        <v>0</v>
      </c>
      <c r="AR16" s="686"/>
      <c r="AS16" s="687"/>
      <c r="AT16" s="117"/>
    </row>
    <row r="17" spans="3:46" ht="13.9">
      <c r="C17" s="125" t="s">
        <v>386</v>
      </c>
      <c r="D17" s="126" t="str">
        <f>IF(SUM(D10:D16)=0,"",SUM(D10:D16))</f>
        <v/>
      </c>
      <c r="E17" s="127">
        <f>SUM(E10:E16)</f>
        <v>0</v>
      </c>
      <c r="F17" s="128"/>
      <c r="G17" s="126" t="str">
        <f>IF(SUM(G10:G16)=0,"",SUM(G10:G16))</f>
        <v/>
      </c>
      <c r="H17" s="127">
        <f>SUM(H10:H16)</f>
        <v>0</v>
      </c>
      <c r="I17" s="128"/>
      <c r="J17" s="126" t="str">
        <f>IF(SUM(J10:J16)=0,"",SUM(J10:J16))</f>
        <v/>
      </c>
      <c r="K17" s="127">
        <f>SUM(K10:K16)</f>
        <v>0</v>
      </c>
      <c r="L17" s="128"/>
      <c r="M17" s="126" t="str">
        <f>IF(SUM(M10:M16)=0,"",SUM(M10:M16))</f>
        <v/>
      </c>
      <c r="N17" s="127">
        <f>SUM(N10:N16)</f>
        <v>0</v>
      </c>
      <c r="O17" s="128"/>
      <c r="P17" s="126" t="str">
        <f>IF(SUM(P10:P16)=0,"",SUM(P10:P16))</f>
        <v/>
      </c>
      <c r="Q17" s="127">
        <f>SUM(Q10:Q16)</f>
        <v>0</v>
      </c>
      <c r="R17" s="128"/>
      <c r="S17" s="126" t="str">
        <f>IF(SUM(S10:S16)=0,"",SUM(S10:S16))</f>
        <v/>
      </c>
      <c r="T17" s="127">
        <f>SUM(T10:T16)</f>
        <v>0</v>
      </c>
      <c r="U17" s="128"/>
      <c r="V17" s="126" t="str">
        <f>IF(SUM(V10:V16)=0,"",SUM(V10:V16))</f>
        <v/>
      </c>
      <c r="W17" s="127">
        <f>SUM(W10:W16)</f>
        <v>0</v>
      </c>
      <c r="X17" s="128"/>
      <c r="Y17" s="126" t="str">
        <f>IF(SUM(Y10:Y16)=0,"",SUM(Y10:Y16))</f>
        <v/>
      </c>
      <c r="Z17" s="127">
        <f>SUM(Z10:Z16)</f>
        <v>0</v>
      </c>
      <c r="AA17" s="128"/>
      <c r="AB17" s="126" t="str">
        <f>IF(SUM(AB10:AB16)=0,"",SUM(AB10:AB16))</f>
        <v/>
      </c>
      <c r="AC17" s="127">
        <f>SUM(AC10:AC16)</f>
        <v>0</v>
      </c>
      <c r="AD17" s="128"/>
      <c r="AE17" s="126" t="str">
        <f>IF(SUM(AE10:AE16)=0,"",SUM(AE10:AE16))</f>
        <v/>
      </c>
      <c r="AF17" s="127">
        <f>SUM(AF10:AF16)</f>
        <v>0</v>
      </c>
      <c r="AG17" s="128"/>
      <c r="AH17" s="126" t="str">
        <f>IF(SUM(AH10:AH16)=0,"",SUM(AH10:AH16))</f>
        <v/>
      </c>
      <c r="AI17" s="127">
        <f>SUM(AI10:AI16)</f>
        <v>0</v>
      </c>
      <c r="AJ17" s="128"/>
      <c r="AK17" s="126" t="str">
        <f>IF(SUM(AK10:AK16)=0,"",SUM(AK10:AK16))</f>
        <v/>
      </c>
      <c r="AL17" s="127">
        <f>SUM(AL10:AL16)</f>
        <v>0</v>
      </c>
      <c r="AM17" s="128"/>
      <c r="AO17" s="115"/>
      <c r="AP17" s="129" t="s">
        <v>387</v>
      </c>
      <c r="AQ17" s="688">
        <f>SUM(AQ10:AS16)</f>
        <v>0</v>
      </c>
      <c r="AR17" s="689"/>
      <c r="AS17" s="690"/>
      <c r="AT17" s="117"/>
    </row>
    <row r="18" spans="3:46">
      <c r="C18" s="125" t="s">
        <v>388</v>
      </c>
      <c r="D18" s="691" t="str">
        <f>IF(D17="","",D17-E17)</f>
        <v/>
      </c>
      <c r="E18" s="692"/>
      <c r="F18" s="693"/>
      <c r="G18" s="691" t="str">
        <f>IF(G17="","",G17-H17)</f>
        <v/>
      </c>
      <c r="H18" s="692"/>
      <c r="I18" s="693"/>
      <c r="J18" s="691" t="str">
        <f>IF(J17="","",J17-K17)</f>
        <v/>
      </c>
      <c r="K18" s="692"/>
      <c r="L18" s="693"/>
      <c r="M18" s="691" t="str">
        <f>IF(M17="","",M17-N17)</f>
        <v/>
      </c>
      <c r="N18" s="692"/>
      <c r="O18" s="693"/>
      <c r="P18" s="691" t="str">
        <f>IF(P17="","",P17-Q17)</f>
        <v/>
      </c>
      <c r="Q18" s="692"/>
      <c r="R18" s="693"/>
      <c r="S18" s="691" t="str">
        <f>IF(S17="","",S17-T17)</f>
        <v/>
      </c>
      <c r="T18" s="692"/>
      <c r="U18" s="693"/>
      <c r="V18" s="691" t="str">
        <f>IF(V17="","",V17-W17)</f>
        <v/>
      </c>
      <c r="W18" s="692"/>
      <c r="X18" s="693"/>
      <c r="Y18" s="691" t="str">
        <f>IF(Y17="","",Y17-Z17)</f>
        <v/>
      </c>
      <c r="Z18" s="692"/>
      <c r="AA18" s="693"/>
      <c r="AB18" s="691" t="str">
        <f>IF(AB17="","",AB17-AC17)</f>
        <v/>
      </c>
      <c r="AC18" s="692"/>
      <c r="AD18" s="693"/>
      <c r="AE18" s="691" t="str">
        <f>IF(AE17="","",AE17-AF17)</f>
        <v/>
      </c>
      <c r="AF18" s="692"/>
      <c r="AG18" s="693"/>
      <c r="AH18" s="691" t="str">
        <f>IF(AH17="","",AH17-AI17)</f>
        <v/>
      </c>
      <c r="AI18" s="692"/>
      <c r="AJ18" s="693"/>
      <c r="AK18" s="691" t="str">
        <f>IF(AK17="","",AK17-AL17)</f>
        <v/>
      </c>
      <c r="AL18" s="692"/>
      <c r="AM18" s="693"/>
      <c r="AO18" s="115"/>
      <c r="AP18" s="129"/>
      <c r="AQ18" s="130"/>
      <c r="AR18" s="130"/>
      <c r="AS18" s="130"/>
      <c r="AT18" s="117"/>
    </row>
    <row r="19" spans="3:46" ht="13.15">
      <c r="C19" s="114"/>
      <c r="D19" s="102"/>
      <c r="E19" s="102"/>
      <c r="F19" s="103"/>
      <c r="G19" s="102"/>
      <c r="H19" s="102"/>
      <c r="I19" s="102"/>
      <c r="J19" s="102"/>
      <c r="K19" s="102"/>
      <c r="L19" s="102"/>
      <c r="M19" s="102"/>
      <c r="N19" s="102"/>
      <c r="O19" s="103"/>
      <c r="P19" s="102"/>
      <c r="Q19" s="102"/>
      <c r="R19" s="102"/>
      <c r="S19" s="102"/>
      <c r="T19" s="102"/>
      <c r="U19" s="102"/>
      <c r="V19" s="102"/>
      <c r="W19" s="102"/>
      <c r="X19" s="103"/>
      <c r="Y19" s="102"/>
      <c r="Z19" s="102"/>
      <c r="AA19" s="102"/>
      <c r="AB19" s="102"/>
      <c r="AC19" s="102"/>
      <c r="AD19" s="102"/>
      <c r="AE19" s="102"/>
      <c r="AF19" s="102"/>
      <c r="AG19" s="103"/>
      <c r="AH19" s="102"/>
      <c r="AI19" s="102"/>
      <c r="AJ19" s="102"/>
      <c r="AK19" s="102"/>
      <c r="AL19" s="102"/>
      <c r="AM19" s="102"/>
      <c r="AO19" s="115"/>
      <c r="AP19" s="116"/>
      <c r="AQ19" s="130"/>
      <c r="AR19" s="130"/>
      <c r="AS19" s="130"/>
      <c r="AT19" s="117"/>
    </row>
    <row r="20" spans="3:46" ht="13.15">
      <c r="C20" s="114" t="s">
        <v>389</v>
      </c>
      <c r="D20" s="680">
        <f>Menu!F20</f>
        <v>44197</v>
      </c>
      <c r="E20" s="680"/>
      <c r="F20" s="681"/>
      <c r="G20" s="680">
        <f>32+D20</f>
        <v>44229</v>
      </c>
      <c r="H20" s="680"/>
      <c r="I20" s="681"/>
      <c r="J20" s="680">
        <f t="shared" ref="J20" si="13">32+G20</f>
        <v>44261</v>
      </c>
      <c r="K20" s="680"/>
      <c r="L20" s="681"/>
      <c r="M20" s="680">
        <f t="shared" ref="M20" si="14">32+J20</f>
        <v>44293</v>
      </c>
      <c r="N20" s="680"/>
      <c r="O20" s="681"/>
      <c r="P20" s="680">
        <f t="shared" ref="P20" si="15">32+M20</f>
        <v>44325</v>
      </c>
      <c r="Q20" s="680"/>
      <c r="R20" s="681"/>
      <c r="S20" s="680">
        <f t="shared" ref="S20" si="16">32+P20</f>
        <v>44357</v>
      </c>
      <c r="T20" s="680"/>
      <c r="U20" s="681"/>
      <c r="V20" s="680">
        <f t="shared" ref="V20" si="17">32+S20</f>
        <v>44389</v>
      </c>
      <c r="W20" s="680"/>
      <c r="X20" s="681"/>
      <c r="Y20" s="680">
        <f t="shared" ref="Y20" si="18">32+V20</f>
        <v>44421</v>
      </c>
      <c r="Z20" s="680"/>
      <c r="AA20" s="681"/>
      <c r="AB20" s="680">
        <f t="shared" ref="AB20" si="19">32+Y20</f>
        <v>44453</v>
      </c>
      <c r="AC20" s="680"/>
      <c r="AD20" s="681"/>
      <c r="AE20" s="680">
        <f t="shared" ref="AE20" si="20">32+AB20</f>
        <v>44485</v>
      </c>
      <c r="AF20" s="680"/>
      <c r="AG20" s="681"/>
      <c r="AH20" s="680">
        <f t="shared" ref="AH20" si="21">32+AE20</f>
        <v>44517</v>
      </c>
      <c r="AI20" s="680"/>
      <c r="AJ20" s="681"/>
      <c r="AK20" s="680">
        <f t="shared" ref="AK20" si="22">32+AH20</f>
        <v>44549</v>
      </c>
      <c r="AL20" s="680"/>
      <c r="AM20" s="681"/>
      <c r="AO20" s="115"/>
      <c r="AP20" s="116" t="s">
        <v>389</v>
      </c>
      <c r="AQ20" s="130"/>
      <c r="AR20" s="130"/>
      <c r="AS20" s="130"/>
      <c r="AT20" s="117"/>
    </row>
    <row r="21" spans="3:46" ht="13.15">
      <c r="C21" s="114"/>
      <c r="D21" s="119" t="s">
        <v>59</v>
      </c>
      <c r="E21" s="119" t="s">
        <v>60</v>
      </c>
      <c r="F21" s="120"/>
      <c r="G21" s="119" t="s">
        <v>59</v>
      </c>
      <c r="H21" s="119" t="s">
        <v>60</v>
      </c>
      <c r="I21" s="120"/>
      <c r="J21" s="119" t="s">
        <v>59</v>
      </c>
      <c r="K21" s="119" t="s">
        <v>60</v>
      </c>
      <c r="L21" s="120"/>
      <c r="M21" s="119" t="s">
        <v>59</v>
      </c>
      <c r="N21" s="119" t="s">
        <v>60</v>
      </c>
      <c r="O21" s="120"/>
      <c r="P21" s="119" t="s">
        <v>59</v>
      </c>
      <c r="Q21" s="119" t="s">
        <v>60</v>
      </c>
      <c r="R21" s="120"/>
      <c r="S21" s="119" t="s">
        <v>59</v>
      </c>
      <c r="T21" s="119" t="s">
        <v>60</v>
      </c>
      <c r="U21" s="120"/>
      <c r="V21" s="119" t="s">
        <v>59</v>
      </c>
      <c r="W21" s="119" t="s">
        <v>60</v>
      </c>
      <c r="X21" s="120"/>
      <c r="Y21" s="119" t="s">
        <v>59</v>
      </c>
      <c r="Z21" s="119" t="s">
        <v>60</v>
      </c>
      <c r="AA21" s="120"/>
      <c r="AB21" s="119" t="s">
        <v>59</v>
      </c>
      <c r="AC21" s="119" t="s">
        <v>60</v>
      </c>
      <c r="AD21" s="120"/>
      <c r="AE21" s="119" t="s">
        <v>59</v>
      </c>
      <c r="AF21" s="119" t="s">
        <v>60</v>
      </c>
      <c r="AG21" s="120"/>
      <c r="AH21" s="119" t="s">
        <v>59</v>
      </c>
      <c r="AI21" s="119" t="s">
        <v>60</v>
      </c>
      <c r="AJ21" s="120"/>
      <c r="AK21" s="119" t="s">
        <v>59</v>
      </c>
      <c r="AL21" s="119" t="s">
        <v>60</v>
      </c>
      <c r="AM21" s="120"/>
      <c r="AO21" s="115"/>
      <c r="AP21" s="116"/>
      <c r="AQ21" s="130"/>
      <c r="AR21" s="130"/>
      <c r="AS21" s="130"/>
      <c r="AT21" s="117"/>
    </row>
    <row r="22" spans="3:46">
      <c r="C22" s="361" t="s">
        <v>390</v>
      </c>
      <c r="D22" s="358"/>
      <c r="E22" s="359"/>
      <c r="F22" s="350"/>
      <c r="G22" s="358"/>
      <c r="H22" s="359"/>
      <c r="I22" s="350"/>
      <c r="J22" s="358"/>
      <c r="K22" s="359"/>
      <c r="L22" s="350"/>
      <c r="M22" s="358"/>
      <c r="N22" s="359"/>
      <c r="O22" s="350"/>
      <c r="P22" s="358"/>
      <c r="Q22" s="359"/>
      <c r="R22" s="350"/>
      <c r="S22" s="358"/>
      <c r="T22" s="359"/>
      <c r="U22" s="350"/>
      <c r="V22" s="358"/>
      <c r="W22" s="359"/>
      <c r="X22" s="350"/>
      <c r="Y22" s="358"/>
      <c r="Z22" s="359"/>
      <c r="AA22" s="350"/>
      <c r="AB22" s="358"/>
      <c r="AC22" s="359"/>
      <c r="AD22" s="350"/>
      <c r="AE22" s="358"/>
      <c r="AF22" s="359"/>
      <c r="AG22" s="350"/>
      <c r="AH22" s="358"/>
      <c r="AI22" s="359"/>
      <c r="AJ22" s="350"/>
      <c r="AK22" s="358"/>
      <c r="AL22" s="359"/>
      <c r="AM22" s="350"/>
      <c r="AO22" s="115"/>
      <c r="AP22" s="124" t="str">
        <f t="shared" ref="AP22:AP33" si="23">C22</f>
        <v>Frais de gérance</v>
      </c>
      <c r="AQ22" s="685">
        <f t="shared" ref="AQ22:AQ33" si="24">SUM(MAX(D22:E22),MAX(G22:H22),MAX(J22:K22),MAX(M22,N22),MAX(P22:Q22),MAX(S22:T22),MAX(V22:W22),MAX(Y22:Z22),MAX(AB22:AC22),MAX(AE22,AF22),MAX(AH22:AI22),MAX(AK22:AL22))</f>
        <v>0</v>
      </c>
      <c r="AR22" s="686"/>
      <c r="AS22" s="687"/>
      <c r="AT22" s="117"/>
    </row>
    <row r="23" spans="3:46">
      <c r="C23" s="361" t="s">
        <v>391</v>
      </c>
      <c r="D23" s="358"/>
      <c r="E23" s="359"/>
      <c r="F23" s="350"/>
      <c r="G23" s="358"/>
      <c r="H23" s="359"/>
      <c r="I23" s="350"/>
      <c r="J23" s="358"/>
      <c r="K23" s="359"/>
      <c r="L23" s="350"/>
      <c r="M23" s="358"/>
      <c r="N23" s="359"/>
      <c r="O23" s="350"/>
      <c r="P23" s="358"/>
      <c r="Q23" s="359"/>
      <c r="R23" s="350"/>
      <c r="S23" s="358"/>
      <c r="T23" s="359"/>
      <c r="U23" s="350"/>
      <c r="V23" s="358"/>
      <c r="W23" s="359"/>
      <c r="X23" s="350"/>
      <c r="Y23" s="358"/>
      <c r="Z23" s="359"/>
      <c r="AA23" s="350"/>
      <c r="AB23" s="358"/>
      <c r="AC23" s="359"/>
      <c r="AD23" s="350"/>
      <c r="AE23" s="358"/>
      <c r="AF23" s="359"/>
      <c r="AG23" s="350"/>
      <c r="AH23" s="358"/>
      <c r="AI23" s="359"/>
      <c r="AJ23" s="350"/>
      <c r="AK23" s="358"/>
      <c r="AL23" s="359"/>
      <c r="AM23" s="350"/>
      <c r="AO23" s="115"/>
      <c r="AP23" s="124" t="str">
        <f t="shared" si="23"/>
        <v>Assurances</v>
      </c>
      <c r="AQ23" s="685">
        <f t="shared" si="24"/>
        <v>0</v>
      </c>
      <c r="AR23" s="686"/>
      <c r="AS23" s="687"/>
      <c r="AT23" s="117"/>
    </row>
    <row r="24" spans="3:46">
      <c r="C24" s="361" t="s">
        <v>417</v>
      </c>
      <c r="D24" s="358"/>
      <c r="E24" s="359"/>
      <c r="F24" s="350"/>
      <c r="G24" s="358"/>
      <c r="H24" s="359"/>
      <c r="I24" s="350"/>
      <c r="J24" s="358"/>
      <c r="K24" s="359"/>
      <c r="L24" s="350"/>
      <c r="M24" s="358"/>
      <c r="N24" s="359"/>
      <c r="O24" s="350"/>
      <c r="P24" s="358"/>
      <c r="Q24" s="359"/>
      <c r="R24" s="350"/>
      <c r="S24" s="358"/>
      <c r="T24" s="359"/>
      <c r="U24" s="350"/>
      <c r="V24" s="358"/>
      <c r="W24" s="359"/>
      <c r="X24" s="350"/>
      <c r="Y24" s="358"/>
      <c r="Z24" s="359"/>
      <c r="AA24" s="350"/>
      <c r="AB24" s="358"/>
      <c r="AC24" s="359"/>
      <c r="AD24" s="350"/>
      <c r="AE24" s="358"/>
      <c r="AF24" s="359"/>
      <c r="AG24" s="350"/>
      <c r="AH24" s="358"/>
      <c r="AI24" s="359"/>
      <c r="AJ24" s="350"/>
      <c r="AK24" s="358"/>
      <c r="AL24" s="359"/>
      <c r="AM24" s="350"/>
      <c r="AO24" s="115"/>
      <c r="AP24" s="124" t="str">
        <f t="shared" si="23"/>
        <v>Eau</v>
      </c>
      <c r="AQ24" s="685">
        <f t="shared" si="24"/>
        <v>0</v>
      </c>
      <c r="AR24" s="686"/>
      <c r="AS24" s="687"/>
      <c r="AT24" s="117"/>
    </row>
    <row r="25" spans="3:46">
      <c r="C25" s="361" t="s">
        <v>508</v>
      </c>
      <c r="D25" s="358"/>
      <c r="E25" s="359"/>
      <c r="F25" s="350"/>
      <c r="G25" s="358"/>
      <c r="H25" s="359"/>
      <c r="I25" s="350"/>
      <c r="J25" s="358"/>
      <c r="K25" s="359"/>
      <c r="L25" s="350"/>
      <c r="M25" s="358"/>
      <c r="N25" s="359"/>
      <c r="O25" s="350"/>
      <c r="P25" s="358"/>
      <c r="Q25" s="359"/>
      <c r="R25" s="350"/>
      <c r="S25" s="358"/>
      <c r="T25" s="359"/>
      <c r="U25" s="350"/>
      <c r="V25" s="358"/>
      <c r="W25" s="359"/>
      <c r="X25" s="350"/>
      <c r="Y25" s="358"/>
      <c r="Z25" s="359"/>
      <c r="AA25" s="350"/>
      <c r="AB25" s="358"/>
      <c r="AC25" s="359"/>
      <c r="AD25" s="350"/>
      <c r="AE25" s="358"/>
      <c r="AF25" s="359"/>
      <c r="AG25" s="350"/>
      <c r="AH25" s="358"/>
      <c r="AI25" s="359"/>
      <c r="AJ25" s="350"/>
      <c r="AK25" s="358"/>
      <c r="AL25" s="359"/>
      <c r="AM25" s="350"/>
      <c r="AO25" s="115"/>
      <c r="AP25" s="124" t="str">
        <f t="shared" si="23"/>
        <v>Electricité/Gaz</v>
      </c>
      <c r="AQ25" s="685">
        <f t="shared" si="24"/>
        <v>0</v>
      </c>
      <c r="AR25" s="686"/>
      <c r="AS25" s="687"/>
      <c r="AT25" s="117"/>
    </row>
    <row r="26" spans="3:46">
      <c r="C26" s="361" t="s">
        <v>511</v>
      </c>
      <c r="D26" s="358"/>
      <c r="E26" s="359"/>
      <c r="F26" s="350"/>
      <c r="G26" s="358"/>
      <c r="H26" s="359"/>
      <c r="I26" s="350"/>
      <c r="J26" s="358"/>
      <c r="K26" s="359"/>
      <c r="L26" s="350"/>
      <c r="M26" s="358"/>
      <c r="N26" s="359"/>
      <c r="O26" s="350"/>
      <c r="P26" s="358"/>
      <c r="Q26" s="359"/>
      <c r="R26" s="350"/>
      <c r="S26" s="358"/>
      <c r="T26" s="359"/>
      <c r="U26" s="350"/>
      <c r="V26" s="358"/>
      <c r="W26" s="359"/>
      <c r="X26" s="350"/>
      <c r="Y26" s="358"/>
      <c r="Z26" s="359"/>
      <c r="AA26" s="350"/>
      <c r="AB26" s="358"/>
      <c r="AC26" s="359"/>
      <c r="AD26" s="350"/>
      <c r="AE26" s="358"/>
      <c r="AF26" s="359"/>
      <c r="AG26" s="350"/>
      <c r="AH26" s="358"/>
      <c r="AI26" s="359"/>
      <c r="AJ26" s="350"/>
      <c r="AK26" s="358"/>
      <c r="AL26" s="359"/>
      <c r="AM26" s="350"/>
      <c r="AO26" s="115"/>
      <c r="AP26" s="124" t="str">
        <f t="shared" si="23"/>
        <v>Crédit immobilier principal</v>
      </c>
      <c r="AQ26" s="685">
        <f t="shared" si="24"/>
        <v>0</v>
      </c>
      <c r="AR26" s="686"/>
      <c r="AS26" s="687"/>
      <c r="AT26" s="117"/>
    </row>
    <row r="27" spans="3:46">
      <c r="C27" s="361" t="s">
        <v>426</v>
      </c>
      <c r="D27" s="358"/>
      <c r="E27" s="359"/>
      <c r="F27" s="350"/>
      <c r="G27" s="358"/>
      <c r="H27" s="359"/>
      <c r="I27" s="350"/>
      <c r="J27" s="358"/>
      <c r="K27" s="359"/>
      <c r="L27" s="350"/>
      <c r="M27" s="358"/>
      <c r="N27" s="359"/>
      <c r="O27" s="350"/>
      <c r="P27" s="358"/>
      <c r="Q27" s="359"/>
      <c r="R27" s="350"/>
      <c r="S27" s="358"/>
      <c r="T27" s="359"/>
      <c r="U27" s="350"/>
      <c r="V27" s="358"/>
      <c r="W27" s="359"/>
      <c r="X27" s="350"/>
      <c r="Y27" s="358"/>
      <c r="Z27" s="359"/>
      <c r="AA27" s="350"/>
      <c r="AB27" s="358"/>
      <c r="AC27" s="359"/>
      <c r="AD27" s="350"/>
      <c r="AE27" s="358"/>
      <c r="AF27" s="359"/>
      <c r="AG27" s="350"/>
      <c r="AH27" s="358"/>
      <c r="AI27" s="359"/>
      <c r="AJ27" s="350"/>
      <c r="AK27" s="358"/>
      <c r="AL27" s="359"/>
      <c r="AM27" s="350"/>
      <c r="AO27" s="115"/>
      <c r="AP27" s="124" t="str">
        <f t="shared" si="23"/>
        <v>Crédit secondaire</v>
      </c>
      <c r="AQ27" s="685">
        <f t="shared" si="24"/>
        <v>0</v>
      </c>
      <c r="AR27" s="686"/>
      <c r="AS27" s="687"/>
      <c r="AT27" s="117"/>
    </row>
    <row r="28" spans="3:46">
      <c r="C28" s="361" t="s">
        <v>393</v>
      </c>
      <c r="D28" s="358"/>
      <c r="E28" s="359"/>
      <c r="F28" s="350"/>
      <c r="G28" s="358"/>
      <c r="H28" s="359"/>
      <c r="I28" s="350"/>
      <c r="J28" s="358"/>
      <c r="K28" s="359"/>
      <c r="L28" s="350"/>
      <c r="M28" s="358"/>
      <c r="N28" s="359"/>
      <c r="O28" s="350"/>
      <c r="P28" s="358"/>
      <c r="Q28" s="359"/>
      <c r="R28" s="350"/>
      <c r="S28" s="358"/>
      <c r="T28" s="359"/>
      <c r="U28" s="350"/>
      <c r="V28" s="358"/>
      <c r="W28" s="359"/>
      <c r="X28" s="350"/>
      <c r="Y28" s="358"/>
      <c r="Z28" s="359"/>
      <c r="AA28" s="350"/>
      <c r="AB28" s="358"/>
      <c r="AC28" s="359"/>
      <c r="AD28" s="350"/>
      <c r="AE28" s="358"/>
      <c r="AF28" s="359"/>
      <c r="AG28" s="350"/>
      <c r="AH28" s="358"/>
      <c r="AI28" s="359"/>
      <c r="AJ28" s="350"/>
      <c r="AK28" s="358"/>
      <c r="AL28" s="359"/>
      <c r="AM28" s="350"/>
      <c r="AO28" s="115"/>
      <c r="AP28" s="124" t="str">
        <f t="shared" si="23"/>
        <v>Frais bancaires</v>
      </c>
      <c r="AQ28" s="685">
        <f t="shared" si="24"/>
        <v>0</v>
      </c>
      <c r="AR28" s="686"/>
      <c r="AS28" s="687"/>
      <c r="AT28" s="117"/>
    </row>
    <row r="29" spans="3:46">
      <c r="C29" s="361" t="s">
        <v>394</v>
      </c>
      <c r="D29" s="358"/>
      <c r="E29" s="359"/>
      <c r="F29" s="350"/>
      <c r="G29" s="358"/>
      <c r="H29" s="359"/>
      <c r="I29" s="350"/>
      <c r="J29" s="358"/>
      <c r="K29" s="359"/>
      <c r="L29" s="350"/>
      <c r="M29" s="358"/>
      <c r="N29" s="359"/>
      <c r="O29" s="350"/>
      <c r="P29" s="358"/>
      <c r="Q29" s="359"/>
      <c r="R29" s="350"/>
      <c r="S29" s="358"/>
      <c r="T29" s="359"/>
      <c r="U29" s="350"/>
      <c r="V29" s="358"/>
      <c r="W29" s="359"/>
      <c r="X29" s="350"/>
      <c r="Y29" s="358"/>
      <c r="Z29" s="359"/>
      <c r="AA29" s="350"/>
      <c r="AB29" s="358"/>
      <c r="AC29" s="359"/>
      <c r="AD29" s="350"/>
      <c r="AE29" s="358"/>
      <c r="AF29" s="359"/>
      <c r="AG29" s="350"/>
      <c r="AH29" s="358"/>
      <c r="AI29" s="359"/>
      <c r="AJ29" s="350"/>
      <c r="AK29" s="358"/>
      <c r="AL29" s="359"/>
      <c r="AM29" s="350"/>
      <c r="AO29" s="115"/>
      <c r="AP29" s="124" t="str">
        <f t="shared" si="23"/>
        <v>Taxe foncière</v>
      </c>
      <c r="AQ29" s="685">
        <f t="shared" si="24"/>
        <v>0</v>
      </c>
      <c r="AR29" s="686"/>
      <c r="AS29" s="687"/>
      <c r="AT29" s="117"/>
    </row>
    <row r="30" spans="3:46">
      <c r="C30" s="361" t="s">
        <v>395</v>
      </c>
      <c r="D30" s="358"/>
      <c r="E30" s="359"/>
      <c r="F30" s="350"/>
      <c r="G30" s="358"/>
      <c r="H30" s="359"/>
      <c r="I30" s="350"/>
      <c r="J30" s="358"/>
      <c r="K30" s="359"/>
      <c r="L30" s="350"/>
      <c r="M30" s="358"/>
      <c r="N30" s="359"/>
      <c r="O30" s="350"/>
      <c r="P30" s="358"/>
      <c r="Q30" s="359"/>
      <c r="R30" s="350"/>
      <c r="S30" s="358"/>
      <c r="T30" s="359"/>
      <c r="U30" s="350"/>
      <c r="V30" s="358"/>
      <c r="W30" s="359"/>
      <c r="X30" s="350"/>
      <c r="Y30" s="358"/>
      <c r="Z30" s="359"/>
      <c r="AA30" s="350"/>
      <c r="AB30" s="358"/>
      <c r="AC30" s="359"/>
      <c r="AD30" s="350"/>
      <c r="AE30" s="358"/>
      <c r="AF30" s="359"/>
      <c r="AG30" s="350"/>
      <c r="AH30" s="358"/>
      <c r="AI30" s="359"/>
      <c r="AJ30" s="350"/>
      <c r="AK30" s="358"/>
      <c r="AL30" s="359"/>
      <c r="AM30" s="350"/>
      <c r="AO30" s="115"/>
      <c r="AP30" s="124" t="str">
        <f t="shared" si="23"/>
        <v>Divers (travaux etc.)</v>
      </c>
      <c r="AQ30" s="685">
        <f t="shared" si="24"/>
        <v>0</v>
      </c>
      <c r="AR30" s="686"/>
      <c r="AS30" s="687"/>
      <c r="AT30" s="117"/>
    </row>
    <row r="31" spans="3:46">
      <c r="C31" s="361" t="s">
        <v>510</v>
      </c>
      <c r="D31" s="358"/>
      <c r="E31" s="359"/>
      <c r="F31" s="350"/>
      <c r="G31" s="358"/>
      <c r="H31" s="359"/>
      <c r="I31" s="350"/>
      <c r="J31" s="358"/>
      <c r="K31" s="359"/>
      <c r="L31" s="350"/>
      <c r="M31" s="358"/>
      <c r="N31" s="359"/>
      <c r="O31" s="350"/>
      <c r="P31" s="358"/>
      <c r="Q31" s="359"/>
      <c r="R31" s="350"/>
      <c r="S31" s="358"/>
      <c r="T31" s="359"/>
      <c r="U31" s="350"/>
      <c r="V31" s="358"/>
      <c r="W31" s="359"/>
      <c r="X31" s="350"/>
      <c r="Y31" s="358"/>
      <c r="Z31" s="359"/>
      <c r="AA31" s="350"/>
      <c r="AB31" s="358"/>
      <c r="AC31" s="359"/>
      <c r="AD31" s="350"/>
      <c r="AE31" s="358"/>
      <c r="AF31" s="359"/>
      <c r="AG31" s="350"/>
      <c r="AH31" s="358"/>
      <c r="AI31" s="359"/>
      <c r="AJ31" s="350"/>
      <c r="AK31" s="358"/>
      <c r="AL31" s="359"/>
      <c r="AM31" s="350"/>
      <c r="AO31" s="115"/>
      <c r="AP31" s="124" t="str">
        <f t="shared" si="23"/>
        <v>Entretien / Nettoyage</v>
      </c>
      <c r="AQ31" s="685">
        <f t="shared" si="24"/>
        <v>0</v>
      </c>
      <c r="AR31" s="686"/>
      <c r="AS31" s="687"/>
      <c r="AT31" s="117"/>
    </row>
    <row r="32" spans="3:46">
      <c r="C32" s="361" t="s">
        <v>397</v>
      </c>
      <c r="D32" s="358"/>
      <c r="E32" s="359"/>
      <c r="F32" s="350"/>
      <c r="G32" s="358"/>
      <c r="H32" s="359"/>
      <c r="I32" s="350"/>
      <c r="J32" s="358"/>
      <c r="K32" s="359"/>
      <c r="L32" s="350"/>
      <c r="M32" s="358"/>
      <c r="N32" s="359"/>
      <c r="O32" s="350"/>
      <c r="P32" s="358"/>
      <c r="Q32" s="359"/>
      <c r="R32" s="350"/>
      <c r="S32" s="358"/>
      <c r="T32" s="359"/>
      <c r="U32" s="350"/>
      <c r="V32" s="358"/>
      <c r="W32" s="359"/>
      <c r="X32" s="350"/>
      <c r="Y32" s="358"/>
      <c r="Z32" s="359"/>
      <c r="AA32" s="350"/>
      <c r="AB32" s="358"/>
      <c r="AC32" s="359"/>
      <c r="AD32" s="350"/>
      <c r="AE32" s="358"/>
      <c r="AF32" s="359"/>
      <c r="AG32" s="350"/>
      <c r="AH32" s="358"/>
      <c r="AI32" s="359"/>
      <c r="AJ32" s="350"/>
      <c r="AK32" s="358"/>
      <c r="AL32" s="359"/>
      <c r="AM32" s="350"/>
      <c r="AO32" s="115"/>
      <c r="AP32" s="124" t="str">
        <f t="shared" si="23"/>
        <v>Retraits ponctuels</v>
      </c>
      <c r="AQ32" s="685">
        <f t="shared" si="24"/>
        <v>0</v>
      </c>
      <c r="AR32" s="686"/>
      <c r="AS32" s="687"/>
      <c r="AT32" s="117"/>
    </row>
    <row r="33" spans="1:46">
      <c r="C33" s="361" t="s">
        <v>39</v>
      </c>
      <c r="D33" s="358"/>
      <c r="E33" s="359"/>
      <c r="F33" s="350"/>
      <c r="G33" s="358"/>
      <c r="H33" s="359"/>
      <c r="I33" s="350"/>
      <c r="J33" s="358"/>
      <c r="K33" s="359"/>
      <c r="L33" s="350"/>
      <c r="M33" s="358"/>
      <c r="N33" s="359"/>
      <c r="O33" s="350"/>
      <c r="P33" s="358"/>
      <c r="Q33" s="359"/>
      <c r="R33" s="350"/>
      <c r="S33" s="358"/>
      <c r="T33" s="359"/>
      <c r="U33" s="350"/>
      <c r="V33" s="358"/>
      <c r="W33" s="359"/>
      <c r="X33" s="350"/>
      <c r="Y33" s="358"/>
      <c r="Z33" s="359"/>
      <c r="AA33" s="350"/>
      <c r="AB33" s="358"/>
      <c r="AC33" s="359"/>
      <c r="AD33" s="350"/>
      <c r="AE33" s="358"/>
      <c r="AF33" s="359"/>
      <c r="AG33" s="350"/>
      <c r="AH33" s="358"/>
      <c r="AI33" s="359"/>
      <c r="AJ33" s="350"/>
      <c r="AK33" s="358"/>
      <c r="AL33" s="359"/>
      <c r="AM33" s="350"/>
      <c r="AO33" s="115"/>
      <c r="AP33" s="124" t="str">
        <f t="shared" si="23"/>
        <v>Autres</v>
      </c>
      <c r="AQ33" s="685">
        <f t="shared" si="24"/>
        <v>0</v>
      </c>
      <c r="AR33" s="686"/>
      <c r="AS33" s="687"/>
      <c r="AT33" s="117"/>
    </row>
    <row r="34" spans="1:46" ht="13.9">
      <c r="C34" s="125" t="s">
        <v>398</v>
      </c>
      <c r="D34" s="131" t="str">
        <f>IF(SUM(D22:D33)=0,"",SUM(D22:D33))</f>
        <v/>
      </c>
      <c r="E34" s="132">
        <f>SUM(E22:E33)</f>
        <v>0</v>
      </c>
      <c r="F34" s="133"/>
      <c r="G34" s="131" t="str">
        <f>IF(SUM(G22:G33)=0,"",SUM(G22:G33))</f>
        <v/>
      </c>
      <c r="H34" s="132">
        <f>SUM(H22:H33)</f>
        <v>0</v>
      </c>
      <c r="I34" s="133"/>
      <c r="J34" s="131" t="str">
        <f>IF(SUM(J22:J33)=0,"",SUM(J22:J33))</f>
        <v/>
      </c>
      <c r="K34" s="132">
        <f>SUM(K22:K33)</f>
        <v>0</v>
      </c>
      <c r="L34" s="133"/>
      <c r="M34" s="131" t="str">
        <f>IF(SUM(M22:M33)=0,"",SUM(M22:M33))</f>
        <v/>
      </c>
      <c r="N34" s="132">
        <f>SUM(N22:N33)</f>
        <v>0</v>
      </c>
      <c r="O34" s="133"/>
      <c r="P34" s="131" t="str">
        <f>IF(SUM(P22:P33)=0,"",SUM(P22:P33))</f>
        <v/>
      </c>
      <c r="Q34" s="132">
        <f>SUM(Q22:Q33)</f>
        <v>0</v>
      </c>
      <c r="R34" s="133"/>
      <c r="S34" s="131" t="str">
        <f>IF(SUM(S22:S33)=0,"",SUM(S22:S33))</f>
        <v/>
      </c>
      <c r="T34" s="132">
        <f>SUM(T22:T33)</f>
        <v>0</v>
      </c>
      <c r="U34" s="133"/>
      <c r="V34" s="131" t="str">
        <f>IF(SUM(V22:V33)=0,"",SUM(V22:V33))</f>
        <v/>
      </c>
      <c r="W34" s="132">
        <f>SUM(W22:W33)</f>
        <v>0</v>
      </c>
      <c r="X34" s="133"/>
      <c r="Y34" s="131" t="str">
        <f>IF(SUM(Y22:Y33)=0,"",SUM(Y22:Y33))</f>
        <v/>
      </c>
      <c r="Z34" s="132">
        <f>SUM(Z22:Z33)</f>
        <v>0</v>
      </c>
      <c r="AA34" s="133"/>
      <c r="AB34" s="131" t="str">
        <f>IF(SUM(AB22:AB33)=0,"",SUM(AB22:AB33))</f>
        <v/>
      </c>
      <c r="AC34" s="132">
        <f>SUM(AC22:AC33)</f>
        <v>0</v>
      </c>
      <c r="AD34" s="133"/>
      <c r="AE34" s="131" t="str">
        <f>IF(SUM(AE22:AE33)=0,"",SUM(AE22:AE33))</f>
        <v/>
      </c>
      <c r="AF34" s="132">
        <f>SUM(AF22:AF33)</f>
        <v>0</v>
      </c>
      <c r="AG34" s="133"/>
      <c r="AH34" s="131" t="str">
        <f>IF(SUM(AH22:AH33)=0,"",SUM(AH22:AH33))</f>
        <v/>
      </c>
      <c r="AI34" s="132">
        <f>SUM(AI22:AI33)</f>
        <v>0</v>
      </c>
      <c r="AJ34" s="133"/>
      <c r="AK34" s="131" t="str">
        <f>IF(SUM(AK22:AK33)=0,"",SUM(AK22:AK33))</f>
        <v/>
      </c>
      <c r="AL34" s="132">
        <f>SUM(AL22:AL33)</f>
        <v>0</v>
      </c>
      <c r="AM34" s="133"/>
      <c r="AO34" s="115"/>
      <c r="AP34" s="129" t="s">
        <v>399</v>
      </c>
      <c r="AQ34" s="694">
        <f>SUM(AQ22:AS33)</f>
        <v>0</v>
      </c>
      <c r="AR34" s="695"/>
      <c r="AS34" s="696"/>
      <c r="AT34" s="117"/>
    </row>
    <row r="35" spans="1:46">
      <c r="C35" s="125" t="s">
        <v>388</v>
      </c>
      <c r="D35" s="697" t="str">
        <f>IF(D34="","",E34-D34)</f>
        <v/>
      </c>
      <c r="E35" s="698"/>
      <c r="F35" s="699"/>
      <c r="G35" s="697" t="str">
        <f>IF(G34="","",H34-G34)</f>
        <v/>
      </c>
      <c r="H35" s="698"/>
      <c r="I35" s="699"/>
      <c r="J35" s="697" t="str">
        <f>IF(J34="","",K34-J34)</f>
        <v/>
      </c>
      <c r="K35" s="698"/>
      <c r="L35" s="699"/>
      <c r="M35" s="697" t="str">
        <f>IF(M34="","",N34-M34)</f>
        <v/>
      </c>
      <c r="N35" s="698"/>
      <c r="O35" s="699"/>
      <c r="P35" s="697" t="str">
        <f>IF(P34="","",Q34-P34)</f>
        <v/>
      </c>
      <c r="Q35" s="698"/>
      <c r="R35" s="699"/>
      <c r="S35" s="697" t="str">
        <f>IF(S34="","",T34-S34)</f>
        <v/>
      </c>
      <c r="T35" s="698"/>
      <c r="U35" s="699"/>
      <c r="V35" s="697" t="str">
        <f>IF(V34="","",W34-V34)</f>
        <v/>
      </c>
      <c r="W35" s="698"/>
      <c r="X35" s="699"/>
      <c r="Y35" s="697" t="str">
        <f>IF(Y34="","",Z34-Y34)</f>
        <v/>
      </c>
      <c r="Z35" s="698"/>
      <c r="AA35" s="699"/>
      <c r="AB35" s="697" t="str">
        <f>IF(AB34="","",AC34-AB34)</f>
        <v/>
      </c>
      <c r="AC35" s="698"/>
      <c r="AD35" s="699"/>
      <c r="AE35" s="697" t="str">
        <f>IF(AE34="","",AF34-AE34)</f>
        <v/>
      </c>
      <c r="AF35" s="698"/>
      <c r="AG35" s="699"/>
      <c r="AH35" s="697" t="str">
        <f>IF(AH34="","",AI34-AH34)</f>
        <v/>
      </c>
      <c r="AI35" s="698"/>
      <c r="AJ35" s="699"/>
      <c r="AK35" s="697" t="str">
        <f>IF(AK34="","",AL34-AK34)</f>
        <v/>
      </c>
      <c r="AL35" s="698"/>
      <c r="AM35" s="699"/>
      <c r="AO35" s="115"/>
      <c r="AP35" s="129"/>
      <c r="AQ35" s="130"/>
      <c r="AR35" s="130"/>
      <c r="AS35" s="130"/>
      <c r="AT35" s="117"/>
    </row>
    <row r="36" spans="1:46">
      <c r="C36" s="102"/>
      <c r="D36" s="102"/>
      <c r="E36" s="102"/>
      <c r="F36" s="103"/>
      <c r="G36" s="102"/>
      <c r="H36" s="102"/>
      <c r="I36" s="102"/>
      <c r="J36" s="102"/>
      <c r="K36" s="102"/>
      <c r="L36" s="102"/>
      <c r="M36" s="102"/>
      <c r="N36" s="102"/>
      <c r="O36" s="103"/>
      <c r="P36" s="102"/>
      <c r="Q36" s="102"/>
      <c r="R36" s="102"/>
      <c r="S36" s="102"/>
      <c r="T36" s="102"/>
      <c r="U36" s="102"/>
      <c r="V36" s="102"/>
      <c r="W36" s="102"/>
      <c r="X36" s="103"/>
      <c r="Y36" s="102"/>
      <c r="Z36" s="102"/>
      <c r="AA36" s="102"/>
      <c r="AB36" s="102"/>
      <c r="AC36" s="102"/>
      <c r="AD36" s="102"/>
      <c r="AE36" s="102"/>
      <c r="AF36" s="102"/>
      <c r="AG36" s="103"/>
      <c r="AH36" s="102"/>
      <c r="AI36" s="102"/>
      <c r="AJ36" s="102"/>
      <c r="AK36" s="102"/>
      <c r="AL36" s="102"/>
      <c r="AM36" s="102"/>
      <c r="AO36" s="115"/>
      <c r="AP36" s="130"/>
      <c r="AQ36" s="130"/>
      <c r="AR36" s="130"/>
      <c r="AS36" s="130"/>
      <c r="AT36" s="117"/>
    </row>
    <row r="37" spans="1:46" ht="13.15">
      <c r="C37" s="114"/>
      <c r="D37" s="680">
        <f>Menu!F20</f>
        <v>44197</v>
      </c>
      <c r="E37" s="680"/>
      <c r="F37" s="681"/>
      <c r="G37" s="680">
        <f t="shared" ref="G37" si="25">D37+32</f>
        <v>44229</v>
      </c>
      <c r="H37" s="680"/>
      <c r="I37" s="681"/>
      <c r="J37" s="680">
        <f t="shared" ref="J37" si="26">G37+32</f>
        <v>44261</v>
      </c>
      <c r="K37" s="680"/>
      <c r="L37" s="681"/>
      <c r="M37" s="680">
        <f t="shared" ref="M37" si="27">J37+32</f>
        <v>44293</v>
      </c>
      <c r="N37" s="680"/>
      <c r="O37" s="681"/>
      <c r="P37" s="680">
        <f t="shared" ref="P37" si="28">M37+32</f>
        <v>44325</v>
      </c>
      <c r="Q37" s="680"/>
      <c r="R37" s="681"/>
      <c r="S37" s="680">
        <f t="shared" ref="S37" si="29">P37+32</f>
        <v>44357</v>
      </c>
      <c r="T37" s="680"/>
      <c r="U37" s="681"/>
      <c r="V37" s="680">
        <f t="shared" ref="V37" si="30">S37+32</f>
        <v>44389</v>
      </c>
      <c r="W37" s="680"/>
      <c r="X37" s="681"/>
      <c r="Y37" s="680">
        <f t="shared" ref="Y37" si="31">V37+32</f>
        <v>44421</v>
      </c>
      <c r="Z37" s="680"/>
      <c r="AA37" s="681"/>
      <c r="AB37" s="680">
        <f t="shared" ref="AB37" si="32">Y37+32</f>
        <v>44453</v>
      </c>
      <c r="AC37" s="680"/>
      <c r="AD37" s="681"/>
      <c r="AE37" s="680">
        <f t="shared" ref="AE37" si="33">AB37+32</f>
        <v>44485</v>
      </c>
      <c r="AF37" s="680"/>
      <c r="AG37" s="681"/>
      <c r="AH37" s="680">
        <f t="shared" ref="AH37" si="34">AE37+32</f>
        <v>44517</v>
      </c>
      <c r="AI37" s="680"/>
      <c r="AJ37" s="681"/>
      <c r="AK37" s="680">
        <f t="shared" ref="AK37" si="35">AH37+32</f>
        <v>44549</v>
      </c>
      <c r="AL37" s="680"/>
      <c r="AM37" s="681"/>
      <c r="AO37" s="115"/>
      <c r="AP37" s="116"/>
      <c r="AQ37" s="130"/>
      <c r="AR37" s="130"/>
      <c r="AS37" s="130"/>
      <c r="AT37" s="117"/>
    </row>
    <row r="38" spans="1:46">
      <c r="C38" s="102"/>
      <c r="D38" s="119" t="s">
        <v>59</v>
      </c>
      <c r="E38" s="119" t="s">
        <v>60</v>
      </c>
      <c r="F38" s="120"/>
      <c r="G38" s="119" t="s">
        <v>59</v>
      </c>
      <c r="H38" s="119" t="s">
        <v>60</v>
      </c>
      <c r="I38" s="120"/>
      <c r="J38" s="119" t="s">
        <v>59</v>
      </c>
      <c r="K38" s="119" t="s">
        <v>60</v>
      </c>
      <c r="L38" s="120"/>
      <c r="M38" s="119" t="s">
        <v>59</v>
      </c>
      <c r="N38" s="119" t="s">
        <v>60</v>
      </c>
      <c r="O38" s="120"/>
      <c r="P38" s="119" t="s">
        <v>59</v>
      </c>
      <c r="Q38" s="119" t="s">
        <v>60</v>
      </c>
      <c r="R38" s="120"/>
      <c r="S38" s="119" t="s">
        <v>59</v>
      </c>
      <c r="T38" s="119" t="s">
        <v>60</v>
      </c>
      <c r="U38" s="120"/>
      <c r="V38" s="119" t="s">
        <v>59</v>
      </c>
      <c r="W38" s="119" t="s">
        <v>60</v>
      </c>
      <c r="X38" s="120"/>
      <c r="Y38" s="119" t="s">
        <v>59</v>
      </c>
      <c r="Z38" s="119" t="s">
        <v>60</v>
      </c>
      <c r="AA38" s="120"/>
      <c r="AB38" s="119" t="s">
        <v>59</v>
      </c>
      <c r="AC38" s="119" t="s">
        <v>60</v>
      </c>
      <c r="AD38" s="120"/>
      <c r="AE38" s="119" t="s">
        <v>59</v>
      </c>
      <c r="AF38" s="119" t="s">
        <v>60</v>
      </c>
      <c r="AG38" s="120"/>
      <c r="AH38" s="119" t="s">
        <v>59</v>
      </c>
      <c r="AI38" s="119" t="s">
        <v>60</v>
      </c>
      <c r="AJ38" s="120"/>
      <c r="AK38" s="119" t="s">
        <v>59</v>
      </c>
      <c r="AL38" s="119" t="s">
        <v>60</v>
      </c>
      <c r="AM38" s="120"/>
      <c r="AO38" s="115"/>
      <c r="AP38" s="130"/>
      <c r="AQ38" s="130"/>
      <c r="AR38" s="130"/>
      <c r="AS38" s="130"/>
      <c r="AT38" s="117"/>
    </row>
    <row r="39" spans="1:46" ht="13.9">
      <c r="C39" s="134" t="s">
        <v>400</v>
      </c>
      <c r="D39" s="135" t="str">
        <f>IF(OR(D17="",D34=""),"",D17-D34)</f>
        <v/>
      </c>
      <c r="E39" s="136">
        <f>E17-E34</f>
        <v>0</v>
      </c>
      <c r="F39" s="137"/>
      <c r="G39" s="135" t="str">
        <f>IF(OR(G17="",G34=""),"",G17-G34)</f>
        <v/>
      </c>
      <c r="H39" s="136">
        <f>H17-H34</f>
        <v>0</v>
      </c>
      <c r="I39" s="137"/>
      <c r="J39" s="135" t="str">
        <f>IF(OR(J17="",J34=""),"",J17-J34)</f>
        <v/>
      </c>
      <c r="K39" s="136">
        <f>K17-K34</f>
        <v>0</v>
      </c>
      <c r="L39" s="137"/>
      <c r="M39" s="135" t="str">
        <f>IF(OR(M17="",M34=""),"",M17-M34)</f>
        <v/>
      </c>
      <c r="N39" s="136">
        <f>N17-N34</f>
        <v>0</v>
      </c>
      <c r="O39" s="137"/>
      <c r="P39" s="135" t="str">
        <f>IF(OR(P17="",P34=""),"",P17-P34)</f>
        <v/>
      </c>
      <c r="Q39" s="136">
        <f>Q17-Q34</f>
        <v>0</v>
      </c>
      <c r="R39" s="137"/>
      <c r="S39" s="135" t="str">
        <f>IF(OR(S17="",S34=""),"",S17-S34)</f>
        <v/>
      </c>
      <c r="T39" s="136">
        <f>T17-T34</f>
        <v>0</v>
      </c>
      <c r="U39" s="137"/>
      <c r="V39" s="135" t="str">
        <f>IF(OR(V17="",V34=""),"",V17-V34)</f>
        <v/>
      </c>
      <c r="W39" s="136">
        <f>W17-W34</f>
        <v>0</v>
      </c>
      <c r="X39" s="137"/>
      <c r="Y39" s="135" t="str">
        <f>IF(OR(Y17="",Y34=""),"",Y17-Y34)</f>
        <v/>
      </c>
      <c r="Z39" s="136">
        <f>Z17-Z34</f>
        <v>0</v>
      </c>
      <c r="AA39" s="137"/>
      <c r="AB39" s="135" t="str">
        <f>IF(OR(AB17="",AB34=""),"",AB17-AB34)</f>
        <v/>
      </c>
      <c r="AC39" s="136">
        <f>AC17-AC34</f>
        <v>0</v>
      </c>
      <c r="AD39" s="137"/>
      <c r="AE39" s="135" t="str">
        <f>IF(OR(AE17="",AE34=""),"",AE17-AE34)</f>
        <v/>
      </c>
      <c r="AF39" s="136">
        <f>AF17-AF34</f>
        <v>0</v>
      </c>
      <c r="AG39" s="137"/>
      <c r="AH39" s="135" t="str">
        <f>IF(OR(AH17="",AH34=""),"",AH17-AH34)</f>
        <v/>
      </c>
      <c r="AI39" s="136">
        <f>AI17-AI34</f>
        <v>0</v>
      </c>
      <c r="AJ39" s="137"/>
      <c r="AK39" s="135" t="str">
        <f>IF(OR(AK17="",AK34=""),"",AK17-AK34)</f>
        <v/>
      </c>
      <c r="AL39" s="136">
        <f>AL17-AL34</f>
        <v>0</v>
      </c>
      <c r="AM39" s="137"/>
      <c r="AO39" s="115"/>
      <c r="AP39" s="138" t="s">
        <v>401</v>
      </c>
      <c r="AQ39" s="709">
        <f>AQ17-AQ34</f>
        <v>0</v>
      </c>
      <c r="AR39" s="710"/>
      <c r="AS39" s="711"/>
      <c r="AT39" s="117"/>
    </row>
    <row r="40" spans="1:46">
      <c r="C40" s="102"/>
      <c r="D40" s="102"/>
      <c r="E40" s="102"/>
      <c r="F40" s="103"/>
      <c r="G40" s="102"/>
      <c r="H40" s="102"/>
      <c r="I40" s="102"/>
      <c r="J40" s="102"/>
      <c r="K40" s="102"/>
      <c r="L40" s="102"/>
      <c r="M40" s="102"/>
      <c r="N40" s="102"/>
      <c r="O40" s="103"/>
      <c r="P40" s="102"/>
      <c r="Q40" s="102"/>
      <c r="R40" s="102"/>
      <c r="S40" s="102"/>
      <c r="T40" s="102"/>
      <c r="U40" s="102"/>
      <c r="V40" s="102"/>
      <c r="W40" s="102"/>
      <c r="X40" s="103"/>
      <c r="Y40" s="102"/>
      <c r="Z40" s="102"/>
      <c r="AA40" s="102"/>
      <c r="AB40" s="102"/>
      <c r="AC40" s="102"/>
      <c r="AD40" s="102"/>
      <c r="AE40" s="102"/>
      <c r="AF40" s="102"/>
      <c r="AG40" s="103"/>
      <c r="AH40" s="102"/>
      <c r="AI40" s="102"/>
      <c r="AJ40" s="102"/>
      <c r="AK40" s="102"/>
      <c r="AL40" s="102"/>
      <c r="AM40" s="102"/>
      <c r="AO40" s="115"/>
      <c r="AP40" s="130"/>
      <c r="AQ40" s="130"/>
      <c r="AR40" s="130"/>
      <c r="AS40" s="130"/>
      <c r="AT40" s="117"/>
    </row>
    <row r="41" spans="1:46">
      <c r="A41" s="139"/>
      <c r="C41" s="102"/>
      <c r="D41" s="102"/>
      <c r="E41" s="102"/>
      <c r="F41" s="103"/>
      <c r="G41" s="102"/>
      <c r="H41" s="102"/>
      <c r="I41" s="102"/>
      <c r="J41" s="102"/>
      <c r="K41" s="102"/>
      <c r="L41" s="102"/>
      <c r="M41" s="102"/>
      <c r="N41" s="102"/>
      <c r="O41" s="103"/>
      <c r="P41" s="102"/>
      <c r="Q41" s="102"/>
      <c r="R41" s="102"/>
      <c r="S41" s="102"/>
      <c r="T41" s="102"/>
      <c r="U41" s="102"/>
      <c r="V41" s="102"/>
      <c r="W41" s="102"/>
      <c r="X41" s="103"/>
      <c r="Y41" s="102"/>
      <c r="Z41" s="102"/>
      <c r="AA41" s="102"/>
      <c r="AB41" s="102"/>
      <c r="AC41" s="102"/>
      <c r="AD41" s="102"/>
      <c r="AE41" s="102"/>
      <c r="AF41" s="102"/>
      <c r="AG41" s="103"/>
      <c r="AH41" s="102"/>
      <c r="AI41" s="102"/>
      <c r="AJ41" s="102"/>
      <c r="AK41" s="102"/>
      <c r="AL41" s="102"/>
      <c r="AM41" s="102"/>
      <c r="AO41" s="115"/>
      <c r="AP41" s="130"/>
      <c r="AQ41" s="130"/>
      <c r="AR41" s="130"/>
      <c r="AS41" s="130"/>
      <c r="AT41" s="117"/>
    </row>
    <row r="42" spans="1:46" ht="13.9">
      <c r="A42" s="140" t="s">
        <v>418</v>
      </c>
      <c r="C42" s="141" t="s">
        <v>432</v>
      </c>
      <c r="D42" s="705">
        <f>A43+E39</f>
        <v>0</v>
      </c>
      <c r="E42" s="706"/>
      <c r="F42" s="707"/>
      <c r="G42" s="705">
        <f>D42+H39</f>
        <v>0</v>
      </c>
      <c r="H42" s="706"/>
      <c r="I42" s="707"/>
      <c r="J42" s="705">
        <f>G42+K39</f>
        <v>0</v>
      </c>
      <c r="K42" s="706"/>
      <c r="L42" s="707"/>
      <c r="M42" s="705">
        <f>J42+N39</f>
        <v>0</v>
      </c>
      <c r="N42" s="706"/>
      <c r="O42" s="707"/>
      <c r="P42" s="705">
        <f>M42+Q39</f>
        <v>0</v>
      </c>
      <c r="Q42" s="706"/>
      <c r="R42" s="707"/>
      <c r="S42" s="705">
        <f>P42+T39</f>
        <v>0</v>
      </c>
      <c r="T42" s="706"/>
      <c r="U42" s="707"/>
      <c r="V42" s="705">
        <f>S42+W39</f>
        <v>0</v>
      </c>
      <c r="W42" s="706"/>
      <c r="X42" s="707"/>
      <c r="Y42" s="705">
        <f>V42+Z39</f>
        <v>0</v>
      </c>
      <c r="Z42" s="706"/>
      <c r="AA42" s="707"/>
      <c r="AB42" s="705">
        <f>Y42+AC39</f>
        <v>0</v>
      </c>
      <c r="AC42" s="706"/>
      <c r="AD42" s="707"/>
      <c r="AE42" s="705">
        <f>AB42+AF39</f>
        <v>0</v>
      </c>
      <c r="AF42" s="706"/>
      <c r="AG42" s="707"/>
      <c r="AH42" s="705">
        <f>AE42+AI39</f>
        <v>0</v>
      </c>
      <c r="AI42" s="706"/>
      <c r="AJ42" s="707"/>
      <c r="AK42" s="705">
        <f>AH42+AL39</f>
        <v>0</v>
      </c>
      <c r="AL42" s="706"/>
      <c r="AM42" s="707"/>
      <c r="AO42" s="115"/>
      <c r="AP42" s="142" t="s">
        <v>402</v>
      </c>
      <c r="AQ42" s="709">
        <f>AK42</f>
        <v>0</v>
      </c>
      <c r="AR42" s="710"/>
      <c r="AS42" s="711"/>
      <c r="AT42" s="117"/>
    </row>
    <row r="43" spans="1:46" ht="13.5" thickBot="1">
      <c r="A43" s="158">
        <v>0</v>
      </c>
      <c r="C43" s="102"/>
      <c r="D43" s="102"/>
      <c r="E43" s="102"/>
      <c r="F43" s="103"/>
      <c r="G43" s="102"/>
      <c r="H43" s="102"/>
      <c r="I43" s="102"/>
      <c r="J43" s="102"/>
      <c r="K43" s="102"/>
      <c r="L43" s="102"/>
      <c r="M43" s="102"/>
      <c r="N43" s="102"/>
      <c r="O43" s="103"/>
      <c r="P43" s="102"/>
      <c r="Q43" s="102"/>
      <c r="R43" s="102"/>
      <c r="S43" s="102"/>
      <c r="T43" s="102"/>
      <c r="U43" s="102"/>
      <c r="V43" s="102"/>
      <c r="W43" s="102"/>
      <c r="X43" s="103"/>
      <c r="Y43" s="102"/>
      <c r="Z43" s="102"/>
      <c r="AA43" s="102"/>
      <c r="AB43" s="102"/>
      <c r="AC43" s="102"/>
      <c r="AD43" s="102"/>
      <c r="AE43" s="102"/>
      <c r="AF43" s="102"/>
      <c r="AG43" s="103"/>
      <c r="AH43" s="102"/>
      <c r="AI43" s="102"/>
      <c r="AJ43" s="102"/>
      <c r="AK43" s="102"/>
      <c r="AL43" s="102"/>
      <c r="AM43" s="102"/>
      <c r="AO43" s="143"/>
      <c r="AP43" s="144"/>
      <c r="AQ43" s="144"/>
      <c r="AR43" s="144"/>
      <c r="AS43" s="144"/>
      <c r="AT43" s="145"/>
    </row>
    <row r="44" spans="1:46">
      <c r="C44" s="102"/>
      <c r="D44" s="102"/>
      <c r="E44" s="102"/>
      <c r="F44" s="103"/>
      <c r="G44" s="102"/>
      <c r="H44" s="102"/>
      <c r="I44" s="102"/>
      <c r="J44" s="102"/>
      <c r="K44" s="102"/>
      <c r="L44" s="102"/>
      <c r="M44" s="102"/>
      <c r="N44" s="102"/>
      <c r="O44" s="103"/>
      <c r="P44" s="102"/>
      <c r="Q44" s="102"/>
      <c r="R44" s="102"/>
      <c r="S44" s="102"/>
      <c r="T44" s="102"/>
      <c r="U44" s="102"/>
      <c r="V44" s="102"/>
      <c r="W44" s="102"/>
      <c r="X44" s="103"/>
      <c r="Y44" s="102"/>
      <c r="Z44" s="102"/>
      <c r="AA44" s="102"/>
      <c r="AB44" s="102"/>
      <c r="AC44" s="102"/>
      <c r="AD44" s="102"/>
      <c r="AE44" s="102"/>
      <c r="AF44" s="102"/>
      <c r="AG44" s="103"/>
      <c r="AH44" s="102"/>
      <c r="AI44" s="102"/>
      <c r="AJ44" s="102"/>
      <c r="AK44" s="102"/>
      <c r="AL44" s="102"/>
      <c r="AM44" s="102"/>
      <c r="AP44" s="102"/>
      <c r="AQ44" s="102"/>
      <c r="AR44" s="102"/>
      <c r="AS44" s="102"/>
    </row>
    <row r="45" spans="1:46" ht="13.15">
      <c r="C45" s="146" t="s">
        <v>403</v>
      </c>
      <c r="D45" s="102"/>
      <c r="E45" s="102"/>
      <c r="F45" s="103"/>
      <c r="G45" s="102"/>
      <c r="H45" s="102"/>
      <c r="I45" s="102"/>
      <c r="J45" s="102"/>
      <c r="K45" s="102"/>
      <c r="L45" s="102"/>
      <c r="M45" s="102"/>
      <c r="N45" s="102"/>
      <c r="O45" s="103"/>
      <c r="P45" s="102"/>
      <c r="Q45" s="102"/>
      <c r="R45" s="102"/>
      <c r="S45" s="102"/>
      <c r="T45" s="102"/>
      <c r="U45" s="102"/>
      <c r="V45" s="102"/>
      <c r="W45" s="102"/>
      <c r="X45" s="103"/>
      <c r="Y45" s="102"/>
      <c r="Z45" s="102"/>
      <c r="AA45" s="102"/>
      <c r="AB45" s="102"/>
      <c r="AC45" s="102"/>
      <c r="AD45" s="102"/>
      <c r="AE45" s="102"/>
      <c r="AF45" s="102"/>
      <c r="AG45" s="103"/>
      <c r="AH45" s="102"/>
      <c r="AI45" s="102"/>
      <c r="AJ45" s="102"/>
      <c r="AK45" s="102"/>
      <c r="AL45" s="102"/>
      <c r="AM45" s="102"/>
      <c r="AP45" s="146"/>
      <c r="AQ45" s="102"/>
      <c r="AR45" s="102"/>
      <c r="AS45" s="102"/>
    </row>
    <row r="46" spans="1:46" ht="13.15">
      <c r="C46" s="114"/>
      <c r="D46" s="147"/>
      <c r="E46" s="147"/>
      <c r="F46" s="148"/>
      <c r="G46" s="147"/>
      <c r="H46" s="147"/>
      <c r="I46" s="147"/>
      <c r="J46" s="147"/>
      <c r="K46" s="147"/>
      <c r="L46" s="147"/>
      <c r="M46" s="147"/>
      <c r="N46" s="147"/>
      <c r="O46" s="148"/>
      <c r="P46" s="102"/>
      <c r="Q46" s="102"/>
      <c r="R46" s="102"/>
      <c r="S46" s="102"/>
      <c r="T46" s="102"/>
      <c r="U46" s="102"/>
      <c r="V46" s="102"/>
      <c r="W46" s="102"/>
      <c r="X46" s="103"/>
      <c r="Y46" s="102"/>
      <c r="Z46" s="102"/>
      <c r="AA46" s="102"/>
      <c r="AB46" s="102"/>
      <c r="AC46" s="102"/>
      <c r="AD46" s="102"/>
      <c r="AE46" s="102"/>
      <c r="AF46" s="102"/>
      <c r="AG46" s="103"/>
      <c r="AH46" s="102"/>
      <c r="AI46" s="102"/>
      <c r="AJ46" s="102"/>
      <c r="AK46" s="102"/>
      <c r="AL46" s="102"/>
      <c r="AM46" s="102"/>
      <c r="AP46" s="114"/>
      <c r="AQ46" s="102"/>
      <c r="AR46" s="102"/>
      <c r="AS46" s="102"/>
    </row>
    <row r="47" spans="1:46" ht="13.15">
      <c r="C47" s="149" t="s">
        <v>411</v>
      </c>
      <c r="D47" s="147"/>
      <c r="E47" s="147"/>
      <c r="F47" s="148"/>
      <c r="G47" s="147"/>
      <c r="H47" s="147"/>
      <c r="I47" s="102"/>
      <c r="J47" s="102"/>
      <c r="K47" s="102"/>
      <c r="L47" s="102"/>
      <c r="M47" s="102"/>
      <c r="N47" s="102"/>
      <c r="O47" s="103"/>
      <c r="P47" s="102"/>
      <c r="Q47" s="102"/>
      <c r="R47" s="102"/>
      <c r="S47" s="102"/>
      <c r="T47" s="102"/>
      <c r="U47" s="102"/>
      <c r="V47" s="102"/>
      <c r="W47" s="102"/>
      <c r="X47" s="103"/>
      <c r="Y47" s="102"/>
      <c r="Z47" s="102"/>
      <c r="AA47" s="102"/>
      <c r="AB47" s="102"/>
      <c r="AC47" s="102"/>
      <c r="AD47" s="102"/>
      <c r="AE47" s="102"/>
      <c r="AF47" s="102"/>
      <c r="AG47" s="103"/>
      <c r="AH47" s="102"/>
      <c r="AI47" s="102"/>
      <c r="AJ47" s="102"/>
      <c r="AK47" s="102"/>
      <c r="AL47" s="102"/>
      <c r="AM47" s="102"/>
      <c r="AP47" s="149"/>
      <c r="AQ47" s="102"/>
      <c r="AR47" s="102"/>
      <c r="AS47" s="102"/>
    </row>
    <row r="48" spans="1:46">
      <c r="C48" s="150" t="s">
        <v>0</v>
      </c>
      <c r="D48" s="702"/>
      <c r="E48" s="703"/>
      <c r="F48" s="703"/>
      <c r="G48" s="703"/>
      <c r="H48" s="703"/>
      <c r="I48" s="329"/>
      <c r="J48" s="702"/>
      <c r="K48" s="703"/>
      <c r="L48" s="703"/>
      <c r="M48" s="703"/>
      <c r="N48" s="703"/>
      <c r="O48" s="103"/>
      <c r="P48" s="102"/>
      <c r="Q48" s="102"/>
      <c r="R48" s="102"/>
      <c r="S48" s="102"/>
      <c r="T48" s="102"/>
      <c r="U48" s="102"/>
      <c r="V48" s="102"/>
      <c r="W48" s="102"/>
      <c r="X48" s="103"/>
      <c r="Y48" s="102"/>
      <c r="Z48" s="102"/>
      <c r="AA48" s="102"/>
      <c r="AB48" s="102"/>
      <c r="AC48" s="102"/>
      <c r="AD48" s="102"/>
      <c r="AE48" s="102"/>
      <c r="AF48" s="102"/>
      <c r="AG48" s="103"/>
      <c r="AH48" s="102"/>
      <c r="AI48" s="102"/>
      <c r="AJ48" s="102"/>
      <c r="AK48" s="102"/>
      <c r="AL48" s="102"/>
      <c r="AM48" s="102"/>
      <c r="AP48" s="102"/>
      <c r="AQ48" s="102"/>
      <c r="AR48" s="102"/>
      <c r="AS48" s="102"/>
    </row>
    <row r="49" spans="3:45">
      <c r="C49" s="150" t="s">
        <v>412</v>
      </c>
      <c r="D49" s="702"/>
      <c r="E49" s="703"/>
      <c r="F49" s="703"/>
      <c r="G49" s="703"/>
      <c r="H49" s="703"/>
      <c r="I49" s="330"/>
      <c r="J49" s="702"/>
      <c r="K49" s="703"/>
      <c r="L49" s="703"/>
      <c r="M49" s="703"/>
      <c r="N49" s="703"/>
      <c r="O49" s="103"/>
      <c r="P49" s="102"/>
      <c r="Q49" s="102"/>
      <c r="R49" s="102"/>
      <c r="S49" s="102"/>
      <c r="T49" s="102"/>
      <c r="U49" s="102"/>
      <c r="V49" s="102"/>
      <c r="W49" s="102"/>
      <c r="X49" s="103"/>
      <c r="Y49" s="102"/>
      <c r="Z49" s="102"/>
      <c r="AA49" s="102"/>
      <c r="AB49" s="102"/>
      <c r="AC49" s="102"/>
      <c r="AD49" s="102"/>
      <c r="AE49" s="102"/>
      <c r="AF49" s="102"/>
      <c r="AG49" s="103"/>
      <c r="AH49" s="102"/>
      <c r="AI49" s="102"/>
      <c r="AJ49" s="102"/>
      <c r="AK49" s="102"/>
      <c r="AL49" s="102"/>
      <c r="AM49" s="102"/>
      <c r="AP49" s="102"/>
      <c r="AQ49" s="102"/>
      <c r="AR49" s="102"/>
      <c r="AS49" s="102"/>
    </row>
    <row r="50" spans="3:45">
      <c r="C50" s="150" t="s">
        <v>413</v>
      </c>
      <c r="D50" s="702"/>
      <c r="E50" s="703"/>
      <c r="F50" s="703"/>
      <c r="G50" s="703"/>
      <c r="H50" s="703"/>
      <c r="I50" s="329"/>
      <c r="J50" s="702"/>
      <c r="K50" s="703"/>
      <c r="L50" s="703"/>
      <c r="M50" s="703"/>
      <c r="N50" s="703"/>
      <c r="O50" s="103"/>
      <c r="P50" s="102"/>
      <c r="Q50" s="102"/>
      <c r="R50" s="102"/>
      <c r="S50" s="102"/>
      <c r="T50" s="102"/>
      <c r="U50" s="102"/>
      <c r="V50" s="102"/>
      <c r="W50" s="102"/>
      <c r="X50" s="103"/>
      <c r="Y50" s="102"/>
      <c r="Z50" s="102"/>
      <c r="AA50" s="102"/>
      <c r="AB50" s="102"/>
      <c r="AC50" s="102"/>
      <c r="AD50" s="102"/>
      <c r="AE50" s="102"/>
      <c r="AF50" s="102"/>
      <c r="AG50" s="103"/>
      <c r="AH50" s="102"/>
      <c r="AI50" s="102"/>
      <c r="AJ50" s="102"/>
      <c r="AK50" s="102"/>
      <c r="AL50" s="102"/>
      <c r="AM50" s="102"/>
      <c r="AP50" s="102"/>
      <c r="AQ50" s="102"/>
      <c r="AR50" s="102"/>
      <c r="AS50" s="102"/>
    </row>
    <row r="51" spans="3:45">
      <c r="C51" s="150" t="s">
        <v>414</v>
      </c>
      <c r="D51" s="702"/>
      <c r="E51" s="703"/>
      <c r="F51" s="703"/>
      <c r="G51" s="703"/>
      <c r="H51" s="703"/>
      <c r="I51" s="329"/>
      <c r="J51" s="702"/>
      <c r="K51" s="703"/>
      <c r="L51" s="703"/>
      <c r="M51" s="703"/>
      <c r="N51" s="703"/>
      <c r="O51" s="103"/>
      <c r="P51" s="102"/>
      <c r="Q51" s="102"/>
      <c r="R51" s="102"/>
      <c r="S51" s="102"/>
      <c r="T51" s="102"/>
      <c r="U51" s="102"/>
      <c r="V51" s="102"/>
      <c r="W51" s="102"/>
      <c r="X51" s="103"/>
      <c r="Y51" s="102"/>
      <c r="Z51" s="102"/>
      <c r="AA51" s="102"/>
      <c r="AB51" s="102"/>
      <c r="AC51" s="102"/>
      <c r="AD51" s="102"/>
      <c r="AE51" s="102"/>
      <c r="AF51" s="102"/>
      <c r="AG51" s="103"/>
      <c r="AH51" s="102"/>
      <c r="AI51" s="102"/>
      <c r="AJ51" s="102"/>
      <c r="AK51" s="102"/>
      <c r="AL51" s="102"/>
      <c r="AM51" s="102"/>
      <c r="AP51" s="102"/>
      <c r="AQ51" s="102"/>
      <c r="AR51" s="102"/>
      <c r="AS51" s="102"/>
    </row>
    <row r="52" spans="3:45" ht="34.5" customHeight="1">
      <c r="C52" s="151" t="s">
        <v>415</v>
      </c>
      <c r="D52" s="700"/>
      <c r="E52" s="701"/>
      <c r="F52" s="701"/>
      <c r="G52" s="701"/>
      <c r="H52" s="701"/>
      <c r="I52" s="329"/>
      <c r="J52" s="700"/>
      <c r="K52" s="701"/>
      <c r="L52" s="701"/>
      <c r="M52" s="701"/>
      <c r="N52" s="701"/>
      <c r="O52" s="103"/>
      <c r="P52" s="102"/>
      <c r="Q52" s="102"/>
      <c r="R52" s="102"/>
      <c r="S52" s="102"/>
      <c r="T52" s="102"/>
      <c r="U52" s="102"/>
      <c r="V52" s="102"/>
      <c r="W52" s="102"/>
      <c r="X52" s="103"/>
      <c r="Y52" s="102"/>
      <c r="Z52" s="102"/>
      <c r="AA52" s="102"/>
      <c r="AB52" s="102"/>
      <c r="AC52" s="102"/>
      <c r="AD52" s="102"/>
      <c r="AE52" s="102"/>
      <c r="AF52" s="102"/>
      <c r="AG52" s="103"/>
      <c r="AH52" s="102"/>
      <c r="AI52" s="102"/>
      <c r="AJ52" s="102"/>
      <c r="AK52" s="102"/>
      <c r="AL52" s="102"/>
      <c r="AM52" s="102"/>
      <c r="AP52" s="102"/>
      <c r="AQ52" s="102"/>
      <c r="AR52" s="102"/>
      <c r="AS52" s="102"/>
    </row>
    <row r="53" spans="3:45" ht="13.15">
      <c r="C53" s="152"/>
      <c r="D53" s="329"/>
      <c r="E53" s="329"/>
      <c r="F53" s="331"/>
      <c r="G53" s="329"/>
      <c r="H53" s="329"/>
      <c r="I53" s="329"/>
      <c r="J53" s="329"/>
      <c r="K53" s="329"/>
      <c r="L53" s="329"/>
      <c r="M53" s="329"/>
      <c r="N53" s="329"/>
      <c r="O53" s="103"/>
      <c r="P53" s="102"/>
      <c r="Q53" s="102"/>
      <c r="R53" s="102"/>
      <c r="S53" s="102"/>
      <c r="T53" s="102"/>
      <c r="U53" s="102"/>
      <c r="V53" s="102"/>
      <c r="W53" s="102"/>
      <c r="X53" s="103"/>
      <c r="Y53" s="102"/>
      <c r="Z53" s="102"/>
      <c r="AA53" s="102"/>
      <c r="AB53" s="102"/>
      <c r="AC53" s="102"/>
      <c r="AD53" s="102"/>
      <c r="AE53" s="102"/>
      <c r="AF53" s="102"/>
      <c r="AG53" s="103"/>
      <c r="AH53" s="102"/>
      <c r="AI53" s="102"/>
      <c r="AJ53" s="102"/>
      <c r="AK53" s="102"/>
      <c r="AL53" s="102"/>
      <c r="AM53" s="102"/>
      <c r="AP53" s="102"/>
      <c r="AQ53" s="102"/>
      <c r="AR53" s="102"/>
      <c r="AS53" s="102"/>
    </row>
    <row r="54" spans="3:45" ht="13.15">
      <c r="C54" s="149" t="s">
        <v>404</v>
      </c>
      <c r="D54" s="329"/>
      <c r="E54" s="329"/>
      <c r="F54" s="331"/>
      <c r="G54" s="329"/>
      <c r="H54" s="329"/>
      <c r="I54" s="159"/>
      <c r="J54" s="159"/>
      <c r="K54" s="159"/>
      <c r="L54" s="159"/>
      <c r="M54" s="159"/>
      <c r="N54" s="159"/>
      <c r="O54" s="153"/>
      <c r="P54" s="102"/>
      <c r="Q54" s="102"/>
      <c r="R54" s="102"/>
      <c r="S54" s="102"/>
      <c r="T54" s="102"/>
      <c r="U54" s="102"/>
      <c r="V54" s="102"/>
      <c r="W54" s="102"/>
      <c r="X54" s="103"/>
      <c r="Y54" s="102"/>
      <c r="Z54" s="102"/>
      <c r="AA54" s="102"/>
      <c r="AB54" s="102"/>
      <c r="AC54" s="102"/>
      <c r="AD54" s="102"/>
      <c r="AE54" s="102"/>
      <c r="AF54" s="102"/>
      <c r="AG54" s="103"/>
      <c r="AH54" s="102"/>
      <c r="AI54" s="102"/>
      <c r="AJ54" s="102"/>
      <c r="AK54" s="102"/>
      <c r="AL54" s="102"/>
      <c r="AM54" s="102"/>
      <c r="AP54" s="149"/>
      <c r="AQ54" s="102"/>
      <c r="AR54" s="102"/>
      <c r="AS54" s="102"/>
    </row>
    <row r="55" spans="3:45" ht="13.15">
      <c r="C55" s="150" t="s">
        <v>427</v>
      </c>
      <c r="D55" s="332"/>
      <c r="E55" s="332"/>
      <c r="F55" s="333"/>
      <c r="G55" s="332"/>
      <c r="H55" s="332"/>
      <c r="I55" s="159"/>
      <c r="J55" s="332"/>
      <c r="K55" s="332"/>
      <c r="L55" s="333"/>
      <c r="M55" s="332"/>
      <c r="N55" s="332"/>
      <c r="O55" s="153"/>
      <c r="P55" s="102"/>
      <c r="Q55" s="102"/>
      <c r="R55" s="102"/>
      <c r="S55" s="102"/>
      <c r="T55" s="102"/>
      <c r="U55" s="102"/>
      <c r="V55" s="102"/>
      <c r="W55" s="102"/>
      <c r="X55" s="103"/>
      <c r="Y55" s="102"/>
      <c r="Z55" s="102"/>
      <c r="AA55" s="102"/>
      <c r="AB55" s="102"/>
      <c r="AC55" s="102"/>
      <c r="AD55" s="102"/>
      <c r="AE55" s="102"/>
      <c r="AF55" s="102"/>
      <c r="AG55" s="103"/>
      <c r="AH55" s="102"/>
      <c r="AI55" s="102"/>
      <c r="AJ55" s="102"/>
      <c r="AK55" s="102"/>
      <c r="AL55" s="102"/>
      <c r="AM55" s="102"/>
      <c r="AP55" s="149"/>
      <c r="AQ55" s="102"/>
      <c r="AR55" s="102"/>
      <c r="AS55" s="102"/>
    </row>
    <row r="56" spans="3:45" ht="13.15">
      <c r="C56" s="150" t="s">
        <v>408</v>
      </c>
      <c r="D56" s="332"/>
      <c r="E56" s="332"/>
      <c r="F56" s="333"/>
      <c r="G56" s="332"/>
      <c r="H56" s="332"/>
      <c r="I56" s="159"/>
      <c r="J56" s="332"/>
      <c r="K56" s="332"/>
      <c r="L56" s="333"/>
      <c r="M56" s="332"/>
      <c r="N56" s="332"/>
      <c r="O56" s="147"/>
      <c r="P56" s="102"/>
      <c r="Q56" s="102"/>
      <c r="R56" s="102"/>
      <c r="S56" s="102"/>
      <c r="T56" s="102"/>
      <c r="U56" s="102"/>
      <c r="V56" s="102"/>
      <c r="W56" s="102"/>
      <c r="X56" s="103"/>
      <c r="Y56" s="102"/>
      <c r="Z56" s="102"/>
      <c r="AA56" s="102"/>
      <c r="AB56" s="102"/>
      <c r="AC56" s="102"/>
      <c r="AD56" s="102"/>
      <c r="AE56" s="102"/>
      <c r="AF56" s="102"/>
      <c r="AG56" s="103"/>
      <c r="AH56" s="102"/>
      <c r="AI56" s="102"/>
      <c r="AJ56" s="102"/>
      <c r="AK56" s="102"/>
      <c r="AL56" s="102"/>
      <c r="AM56" s="102"/>
      <c r="AP56" s="149"/>
      <c r="AQ56" s="102"/>
      <c r="AR56" s="102"/>
      <c r="AS56" s="102"/>
    </row>
    <row r="57" spans="3:45" ht="13.15">
      <c r="C57" s="150" t="s">
        <v>413</v>
      </c>
      <c r="D57" s="332"/>
      <c r="E57" s="332"/>
      <c r="F57" s="333"/>
      <c r="G57" s="332"/>
      <c r="H57" s="332"/>
      <c r="I57" s="159"/>
      <c r="J57" s="332"/>
      <c r="K57" s="332"/>
      <c r="L57" s="333"/>
      <c r="M57" s="332"/>
      <c r="N57" s="332"/>
      <c r="O57" s="147"/>
      <c r="P57" s="102"/>
      <c r="Q57" s="102"/>
      <c r="R57" s="102"/>
      <c r="S57" s="102"/>
      <c r="T57" s="102"/>
      <c r="U57" s="102"/>
      <c r="V57" s="102"/>
      <c r="W57" s="102"/>
      <c r="X57" s="103"/>
      <c r="Y57" s="102"/>
      <c r="Z57" s="102"/>
      <c r="AA57" s="102"/>
      <c r="AB57" s="102"/>
      <c r="AC57" s="102"/>
      <c r="AD57" s="102"/>
      <c r="AE57" s="102"/>
      <c r="AF57" s="102"/>
      <c r="AG57" s="103"/>
      <c r="AH57" s="102"/>
      <c r="AI57" s="102"/>
      <c r="AJ57" s="102"/>
      <c r="AK57" s="102"/>
      <c r="AL57" s="102"/>
      <c r="AM57" s="102"/>
      <c r="AP57" s="149"/>
      <c r="AQ57" s="102"/>
      <c r="AR57" s="102"/>
      <c r="AS57" s="102"/>
    </row>
    <row r="58" spans="3:45" ht="13.15">
      <c r="C58" s="150" t="s">
        <v>414</v>
      </c>
      <c r="D58" s="332"/>
      <c r="E58" s="332"/>
      <c r="F58" s="333"/>
      <c r="G58" s="332"/>
      <c r="H58" s="332"/>
      <c r="I58" s="159"/>
      <c r="J58" s="332"/>
      <c r="K58" s="332"/>
      <c r="L58" s="333"/>
      <c r="M58" s="332"/>
      <c r="N58" s="332"/>
      <c r="O58" s="148"/>
      <c r="P58" s="102"/>
      <c r="Q58" s="102"/>
      <c r="R58" s="102"/>
      <c r="S58" s="102"/>
      <c r="T58" s="102"/>
      <c r="U58" s="102"/>
      <c r="V58" s="102"/>
      <c r="W58" s="102"/>
      <c r="X58" s="103"/>
      <c r="Y58" s="102"/>
      <c r="Z58" s="102"/>
      <c r="AA58" s="102"/>
      <c r="AB58" s="102"/>
      <c r="AC58" s="102"/>
      <c r="AD58" s="102"/>
      <c r="AE58" s="102"/>
      <c r="AF58" s="102"/>
      <c r="AG58" s="103"/>
      <c r="AH58" s="102"/>
      <c r="AI58" s="102"/>
      <c r="AJ58" s="102"/>
      <c r="AK58" s="102"/>
      <c r="AL58" s="102"/>
      <c r="AM58" s="102"/>
      <c r="AP58" s="149"/>
      <c r="AQ58" s="102"/>
      <c r="AR58" s="102"/>
      <c r="AS58" s="102"/>
    </row>
    <row r="59" spans="3:45" ht="13.15">
      <c r="C59" s="150" t="s">
        <v>409</v>
      </c>
      <c r="D59" s="332"/>
      <c r="E59" s="332"/>
      <c r="F59" s="333"/>
      <c r="G59" s="332"/>
      <c r="H59" s="332"/>
      <c r="I59" s="159"/>
      <c r="J59" s="332"/>
      <c r="K59" s="332"/>
      <c r="L59" s="333"/>
      <c r="M59" s="332"/>
      <c r="N59" s="332"/>
      <c r="O59" s="148"/>
      <c r="P59" s="102"/>
      <c r="Q59" s="102"/>
      <c r="R59" s="102"/>
      <c r="S59" s="102"/>
      <c r="T59" s="102"/>
      <c r="U59" s="102"/>
      <c r="V59" s="102"/>
      <c r="W59" s="102"/>
      <c r="X59" s="103"/>
      <c r="Y59" s="102"/>
      <c r="Z59" s="102"/>
      <c r="AA59" s="102"/>
      <c r="AB59" s="102"/>
      <c r="AC59" s="102"/>
      <c r="AD59" s="102"/>
      <c r="AE59" s="102"/>
      <c r="AF59" s="102"/>
      <c r="AG59" s="103"/>
      <c r="AH59" s="102"/>
      <c r="AI59" s="102"/>
      <c r="AJ59" s="102"/>
      <c r="AK59" s="102"/>
      <c r="AL59" s="102"/>
      <c r="AM59" s="102"/>
      <c r="AP59" s="149"/>
      <c r="AQ59" s="102"/>
      <c r="AR59" s="102"/>
      <c r="AS59" s="102"/>
    </row>
    <row r="60" spans="3:45" ht="34.5" customHeight="1">
      <c r="C60" s="151" t="s">
        <v>415</v>
      </c>
      <c r="D60" s="700"/>
      <c r="E60" s="701"/>
      <c r="F60" s="701"/>
      <c r="G60" s="701"/>
      <c r="H60" s="701"/>
      <c r="I60" s="329"/>
      <c r="J60" s="700"/>
      <c r="K60" s="701"/>
      <c r="L60" s="701"/>
      <c r="M60" s="701"/>
      <c r="N60" s="701"/>
      <c r="O60" s="103"/>
      <c r="P60" s="102"/>
      <c r="Q60" s="102"/>
      <c r="R60" s="102"/>
      <c r="S60" s="102"/>
      <c r="T60" s="102"/>
      <c r="U60" s="102"/>
      <c r="V60" s="102"/>
      <c r="W60" s="102"/>
      <c r="X60" s="103"/>
      <c r="Y60" s="102"/>
      <c r="Z60" s="102"/>
      <c r="AA60" s="102"/>
      <c r="AB60" s="102"/>
      <c r="AC60" s="102"/>
      <c r="AD60" s="102"/>
      <c r="AE60" s="102"/>
      <c r="AF60" s="102"/>
      <c r="AG60" s="103"/>
      <c r="AH60" s="102"/>
      <c r="AI60" s="102"/>
      <c r="AJ60" s="102"/>
      <c r="AK60" s="102"/>
      <c r="AL60" s="102"/>
      <c r="AM60" s="102"/>
      <c r="AP60" s="102"/>
      <c r="AQ60" s="102"/>
      <c r="AR60" s="102"/>
      <c r="AS60" s="102"/>
    </row>
    <row r="61" spans="3:45" ht="13.15">
      <c r="C61" s="152"/>
      <c r="D61" s="329"/>
      <c r="E61" s="329"/>
      <c r="F61" s="331"/>
      <c r="G61" s="329"/>
      <c r="H61" s="329"/>
      <c r="I61" s="159"/>
      <c r="J61" s="329"/>
      <c r="K61" s="329"/>
      <c r="L61" s="331"/>
      <c r="M61" s="329"/>
      <c r="N61" s="329"/>
      <c r="O61" s="148"/>
      <c r="P61" s="102"/>
      <c r="Q61" s="102"/>
      <c r="R61" s="102"/>
      <c r="S61" s="102"/>
      <c r="T61" s="102"/>
      <c r="U61" s="102"/>
      <c r="V61" s="102"/>
      <c r="W61" s="102"/>
      <c r="X61" s="103"/>
      <c r="Y61" s="102"/>
      <c r="Z61" s="102"/>
      <c r="AA61" s="102"/>
      <c r="AB61" s="102"/>
      <c r="AC61" s="102"/>
      <c r="AD61" s="102"/>
      <c r="AE61" s="102"/>
      <c r="AF61" s="102"/>
      <c r="AG61" s="103"/>
      <c r="AH61" s="102"/>
      <c r="AI61" s="102"/>
      <c r="AJ61" s="102"/>
      <c r="AK61" s="102"/>
      <c r="AL61" s="102"/>
      <c r="AM61" s="102"/>
      <c r="AP61" s="149"/>
      <c r="AQ61" s="102"/>
      <c r="AR61" s="102"/>
      <c r="AS61" s="102"/>
    </row>
    <row r="62" spans="3:45" ht="13.15">
      <c r="C62" s="149" t="s">
        <v>410</v>
      </c>
      <c r="D62" s="329"/>
      <c r="E62" s="329"/>
      <c r="F62" s="331"/>
      <c r="G62" s="329"/>
      <c r="H62" s="329"/>
      <c r="I62" s="159"/>
      <c r="J62" s="329"/>
      <c r="K62" s="329"/>
      <c r="L62" s="331"/>
      <c r="M62" s="329"/>
      <c r="N62" s="329"/>
      <c r="O62" s="153"/>
      <c r="P62" s="102"/>
      <c r="Q62" s="102"/>
      <c r="R62" s="102"/>
      <c r="S62" s="102"/>
      <c r="T62" s="102"/>
      <c r="U62" s="102"/>
      <c r="V62" s="102"/>
      <c r="W62" s="102"/>
      <c r="X62" s="103"/>
      <c r="Y62" s="102"/>
      <c r="Z62" s="102"/>
      <c r="AA62" s="102"/>
      <c r="AB62" s="102"/>
      <c r="AC62" s="102"/>
      <c r="AD62" s="102"/>
      <c r="AE62" s="102"/>
      <c r="AF62" s="102"/>
      <c r="AG62" s="103"/>
      <c r="AH62" s="102"/>
      <c r="AI62" s="102"/>
      <c r="AJ62" s="102"/>
      <c r="AK62" s="102"/>
      <c r="AL62" s="102"/>
      <c r="AM62" s="102"/>
      <c r="AP62" s="149"/>
      <c r="AQ62" s="102"/>
      <c r="AR62" s="102"/>
      <c r="AS62" s="102"/>
    </row>
    <row r="63" spans="3:45" ht="13.15">
      <c r="C63" s="150" t="s">
        <v>427</v>
      </c>
      <c r="D63" s="332"/>
      <c r="E63" s="332"/>
      <c r="F63" s="333"/>
      <c r="G63" s="332"/>
      <c r="H63" s="332"/>
      <c r="I63" s="159"/>
      <c r="J63" s="332"/>
      <c r="K63" s="332"/>
      <c r="L63" s="333"/>
      <c r="M63" s="332"/>
      <c r="N63" s="332"/>
      <c r="O63" s="153"/>
      <c r="P63" s="102"/>
      <c r="Q63" s="102"/>
      <c r="R63" s="102"/>
      <c r="S63" s="102"/>
      <c r="T63" s="102"/>
      <c r="U63" s="102"/>
      <c r="V63" s="102"/>
      <c r="W63" s="102"/>
      <c r="X63" s="103"/>
      <c r="Y63" s="102"/>
      <c r="Z63" s="102"/>
      <c r="AA63" s="102"/>
      <c r="AB63" s="102"/>
      <c r="AC63" s="102"/>
      <c r="AD63" s="102"/>
      <c r="AE63" s="102"/>
      <c r="AF63" s="102"/>
      <c r="AG63" s="103"/>
      <c r="AH63" s="102"/>
      <c r="AI63" s="102"/>
      <c r="AJ63" s="102"/>
      <c r="AK63" s="102"/>
      <c r="AL63" s="102"/>
      <c r="AM63" s="102"/>
      <c r="AP63" s="149"/>
      <c r="AQ63" s="102"/>
      <c r="AR63" s="102"/>
      <c r="AS63" s="102"/>
    </row>
    <row r="64" spans="3:45" ht="13.15">
      <c r="C64" s="150" t="s">
        <v>408</v>
      </c>
      <c r="D64" s="332"/>
      <c r="E64" s="332"/>
      <c r="F64" s="333"/>
      <c r="G64" s="332"/>
      <c r="H64" s="332"/>
      <c r="I64" s="159"/>
      <c r="J64" s="332"/>
      <c r="K64" s="332"/>
      <c r="L64" s="333"/>
      <c r="M64" s="332"/>
      <c r="N64" s="332"/>
      <c r="O64" s="147"/>
      <c r="P64" s="102"/>
      <c r="Q64" s="102"/>
      <c r="R64" s="102"/>
      <c r="S64" s="102"/>
      <c r="T64" s="102"/>
      <c r="U64" s="102"/>
      <c r="V64" s="102"/>
      <c r="W64" s="102"/>
      <c r="X64" s="103"/>
      <c r="Y64" s="102"/>
      <c r="Z64" s="102"/>
      <c r="AA64" s="102"/>
      <c r="AB64" s="102"/>
      <c r="AC64" s="102"/>
      <c r="AD64" s="102"/>
      <c r="AE64" s="102"/>
      <c r="AF64" s="102"/>
      <c r="AG64" s="103"/>
      <c r="AH64" s="102"/>
      <c r="AI64" s="102"/>
      <c r="AJ64" s="102"/>
      <c r="AK64" s="102"/>
      <c r="AL64" s="102"/>
      <c r="AM64" s="102"/>
      <c r="AP64" s="149"/>
      <c r="AQ64" s="102"/>
      <c r="AR64" s="102"/>
      <c r="AS64" s="102"/>
    </row>
    <row r="65" spans="3:45" ht="13.15">
      <c r="C65" s="150" t="s">
        <v>413</v>
      </c>
      <c r="D65" s="332"/>
      <c r="E65" s="332"/>
      <c r="F65" s="333"/>
      <c r="G65" s="332"/>
      <c r="H65" s="332"/>
      <c r="I65" s="159"/>
      <c r="J65" s="332"/>
      <c r="K65" s="332"/>
      <c r="L65" s="333"/>
      <c r="M65" s="332"/>
      <c r="N65" s="332"/>
      <c r="O65" s="147"/>
      <c r="P65" s="102"/>
      <c r="Q65" s="102"/>
      <c r="R65" s="102"/>
      <c r="S65" s="102"/>
      <c r="T65" s="102"/>
      <c r="U65" s="102"/>
      <c r="V65" s="102"/>
      <c r="W65" s="102"/>
      <c r="X65" s="103"/>
      <c r="Y65" s="102"/>
      <c r="Z65" s="102"/>
      <c r="AA65" s="102"/>
      <c r="AB65" s="102"/>
      <c r="AC65" s="102"/>
      <c r="AD65" s="102"/>
      <c r="AE65" s="102"/>
      <c r="AF65" s="102"/>
      <c r="AG65" s="103"/>
      <c r="AH65" s="102"/>
      <c r="AI65" s="102"/>
      <c r="AJ65" s="102"/>
      <c r="AK65" s="102"/>
      <c r="AL65" s="102"/>
      <c r="AM65" s="102"/>
      <c r="AP65" s="149"/>
      <c r="AQ65" s="102"/>
      <c r="AR65" s="102"/>
      <c r="AS65" s="102"/>
    </row>
    <row r="66" spans="3:45" ht="13.15">
      <c r="C66" s="150" t="s">
        <v>414</v>
      </c>
      <c r="D66" s="332"/>
      <c r="E66" s="332"/>
      <c r="F66" s="333"/>
      <c r="G66" s="332"/>
      <c r="H66" s="332"/>
      <c r="I66" s="159"/>
      <c r="J66" s="332"/>
      <c r="K66" s="332"/>
      <c r="L66" s="333"/>
      <c r="M66" s="332"/>
      <c r="N66" s="332"/>
      <c r="O66" s="148"/>
      <c r="P66" s="102"/>
      <c r="Q66" s="102"/>
      <c r="R66" s="102"/>
      <c r="S66" s="102"/>
      <c r="T66" s="102"/>
      <c r="U66" s="102"/>
      <c r="V66" s="102"/>
      <c r="W66" s="102"/>
      <c r="X66" s="103"/>
      <c r="Y66" s="102"/>
      <c r="Z66" s="102"/>
      <c r="AA66" s="102"/>
      <c r="AB66" s="102"/>
      <c r="AC66" s="102"/>
      <c r="AD66" s="102"/>
      <c r="AE66" s="102"/>
      <c r="AF66" s="102"/>
      <c r="AG66" s="103"/>
      <c r="AH66" s="102"/>
      <c r="AI66" s="102"/>
      <c r="AJ66" s="102"/>
      <c r="AK66" s="102"/>
      <c r="AL66" s="102"/>
      <c r="AM66" s="102"/>
      <c r="AP66" s="149"/>
      <c r="AQ66" s="102"/>
      <c r="AR66" s="102"/>
      <c r="AS66" s="102"/>
    </row>
    <row r="67" spans="3:45" ht="13.15">
      <c r="C67" s="150" t="s">
        <v>409</v>
      </c>
      <c r="D67" s="332"/>
      <c r="E67" s="332"/>
      <c r="F67" s="333"/>
      <c r="G67" s="332"/>
      <c r="H67" s="332"/>
      <c r="I67" s="159"/>
      <c r="J67" s="332"/>
      <c r="K67" s="332"/>
      <c r="L67" s="333"/>
      <c r="M67" s="332"/>
      <c r="N67" s="332"/>
      <c r="O67" s="148"/>
      <c r="P67" s="102"/>
      <c r="Q67" s="102"/>
      <c r="R67" s="102"/>
      <c r="S67" s="102"/>
      <c r="T67" s="102"/>
      <c r="U67" s="102"/>
      <c r="V67" s="102"/>
      <c r="W67" s="102"/>
      <c r="X67" s="103"/>
      <c r="Y67" s="102"/>
      <c r="Z67" s="102"/>
      <c r="AA67" s="102"/>
      <c r="AB67" s="102"/>
      <c r="AC67" s="102"/>
      <c r="AD67" s="102"/>
      <c r="AE67" s="102"/>
      <c r="AF67" s="102"/>
      <c r="AG67" s="103"/>
      <c r="AH67" s="102"/>
      <c r="AI67" s="102"/>
      <c r="AJ67" s="102"/>
      <c r="AK67" s="102"/>
      <c r="AL67" s="102"/>
      <c r="AM67" s="102"/>
      <c r="AP67" s="149"/>
      <c r="AQ67" s="102"/>
      <c r="AR67" s="102"/>
      <c r="AS67" s="102"/>
    </row>
    <row r="68" spans="3:45" ht="34.5" customHeight="1">
      <c r="C68" s="151" t="s">
        <v>415</v>
      </c>
      <c r="D68" s="700"/>
      <c r="E68" s="701"/>
      <c r="F68" s="701"/>
      <c r="G68" s="701"/>
      <c r="H68" s="701"/>
      <c r="I68" s="329"/>
      <c r="J68" s="700"/>
      <c r="K68" s="701"/>
      <c r="L68" s="701"/>
      <c r="M68" s="701"/>
      <c r="N68" s="701"/>
      <c r="O68" s="103"/>
      <c r="P68" s="102"/>
      <c r="Q68" s="102"/>
      <c r="R68" s="102"/>
      <c r="S68" s="102"/>
      <c r="T68" s="102"/>
      <c r="U68" s="102"/>
      <c r="V68" s="102"/>
      <c r="W68" s="102"/>
      <c r="X68" s="103"/>
      <c r="Y68" s="102"/>
      <c r="Z68" s="102"/>
      <c r="AA68" s="102"/>
      <c r="AB68" s="102"/>
      <c r="AC68" s="102"/>
      <c r="AD68" s="102"/>
      <c r="AE68" s="102"/>
      <c r="AF68" s="102"/>
      <c r="AG68" s="103"/>
      <c r="AH68" s="102"/>
      <c r="AI68" s="102"/>
      <c r="AJ68" s="102"/>
      <c r="AK68" s="102"/>
      <c r="AL68" s="102"/>
      <c r="AM68" s="102"/>
      <c r="AP68" s="102"/>
      <c r="AQ68" s="102"/>
      <c r="AR68" s="102"/>
      <c r="AS68" s="102"/>
    </row>
    <row r="69" spans="3:45" ht="13.15">
      <c r="C69" s="149"/>
      <c r="D69" s="159"/>
      <c r="E69" s="159"/>
      <c r="F69" s="160"/>
      <c r="G69" s="159"/>
      <c r="H69" s="159"/>
      <c r="I69" s="159"/>
      <c r="J69" s="159"/>
      <c r="K69" s="159"/>
      <c r="L69" s="159"/>
      <c r="M69" s="159"/>
      <c r="N69" s="159"/>
      <c r="O69" s="148"/>
      <c r="P69" s="102"/>
      <c r="Q69" s="102"/>
      <c r="R69" s="102"/>
      <c r="S69" s="102"/>
      <c r="T69" s="102"/>
      <c r="U69" s="102"/>
      <c r="V69" s="102"/>
      <c r="W69" s="102"/>
      <c r="X69" s="103"/>
      <c r="Y69" s="102"/>
      <c r="Z69" s="102"/>
      <c r="AA69" s="102"/>
      <c r="AB69" s="102"/>
      <c r="AC69" s="102"/>
      <c r="AD69" s="102"/>
      <c r="AE69" s="102"/>
      <c r="AF69" s="102"/>
      <c r="AG69" s="103"/>
      <c r="AH69" s="102"/>
      <c r="AI69" s="102"/>
      <c r="AJ69" s="102"/>
      <c r="AK69" s="102"/>
      <c r="AL69" s="102"/>
      <c r="AM69" s="102"/>
      <c r="AP69" s="149"/>
      <c r="AQ69" s="102"/>
      <c r="AR69" s="102"/>
      <c r="AS69" s="102"/>
    </row>
    <row r="70" spans="3:45" ht="13.15">
      <c r="C70" s="149" t="s">
        <v>407</v>
      </c>
      <c r="D70" s="329"/>
      <c r="E70" s="329"/>
      <c r="F70" s="331"/>
      <c r="G70" s="329"/>
      <c r="H70" s="329"/>
      <c r="I70" s="159"/>
      <c r="J70" s="159"/>
      <c r="K70" s="159"/>
      <c r="L70" s="159"/>
      <c r="M70" s="159"/>
      <c r="N70" s="159"/>
      <c r="O70" s="148"/>
      <c r="P70" s="102"/>
      <c r="Q70" s="102"/>
      <c r="R70" s="102"/>
      <c r="S70" s="102"/>
      <c r="T70" s="102"/>
      <c r="U70" s="102"/>
      <c r="V70" s="102"/>
      <c r="W70" s="102"/>
      <c r="X70" s="103"/>
      <c r="Y70" s="102"/>
      <c r="Z70" s="102"/>
      <c r="AA70" s="102"/>
      <c r="AB70" s="102"/>
      <c r="AC70" s="102"/>
      <c r="AD70" s="102"/>
      <c r="AE70" s="102"/>
      <c r="AF70" s="102"/>
      <c r="AG70" s="103"/>
      <c r="AH70" s="102"/>
      <c r="AI70" s="102"/>
      <c r="AJ70" s="102"/>
      <c r="AK70" s="102"/>
      <c r="AL70" s="102"/>
      <c r="AM70" s="102"/>
      <c r="AP70" s="102"/>
      <c r="AQ70" s="102"/>
      <c r="AR70" s="102"/>
      <c r="AS70" s="102"/>
    </row>
    <row r="71" spans="3:45" ht="13.15">
      <c r="C71" s="150" t="s">
        <v>428</v>
      </c>
      <c r="D71" s="332"/>
      <c r="E71" s="332"/>
      <c r="F71" s="333"/>
      <c r="G71" s="332"/>
      <c r="H71" s="332"/>
      <c r="I71" s="159"/>
      <c r="J71" s="332"/>
      <c r="K71" s="332"/>
      <c r="L71" s="333"/>
      <c r="M71" s="332"/>
      <c r="N71" s="332"/>
      <c r="O71" s="153"/>
      <c r="P71" s="102"/>
      <c r="Q71" s="102"/>
      <c r="R71" s="102"/>
      <c r="S71" s="102"/>
      <c r="T71" s="102"/>
      <c r="U71" s="102"/>
      <c r="V71" s="102"/>
      <c r="W71" s="102"/>
      <c r="X71" s="103"/>
      <c r="Y71" s="102"/>
      <c r="Z71" s="102"/>
      <c r="AA71" s="102"/>
      <c r="AB71" s="102"/>
      <c r="AC71" s="102"/>
      <c r="AD71" s="102"/>
      <c r="AE71" s="102"/>
      <c r="AF71" s="102"/>
      <c r="AG71" s="103"/>
      <c r="AH71" s="102"/>
      <c r="AI71" s="102"/>
      <c r="AJ71" s="102"/>
      <c r="AK71" s="102"/>
      <c r="AL71" s="102"/>
      <c r="AM71" s="102"/>
      <c r="AP71" s="149"/>
      <c r="AQ71" s="102"/>
      <c r="AR71" s="102"/>
      <c r="AS71" s="102"/>
    </row>
    <row r="72" spans="3:45" ht="13.15">
      <c r="C72" s="150" t="s">
        <v>408</v>
      </c>
      <c r="D72" s="332"/>
      <c r="E72" s="332"/>
      <c r="F72" s="333"/>
      <c r="G72" s="332"/>
      <c r="H72" s="332"/>
      <c r="I72" s="159"/>
      <c r="J72" s="332"/>
      <c r="K72" s="332"/>
      <c r="L72" s="333"/>
      <c r="M72" s="332"/>
      <c r="N72" s="332"/>
      <c r="O72" s="147"/>
      <c r="P72" s="102"/>
      <c r="Q72" s="102"/>
      <c r="R72" s="102"/>
      <c r="S72" s="102"/>
      <c r="T72" s="102"/>
      <c r="U72" s="102"/>
      <c r="V72" s="102"/>
      <c r="W72" s="102"/>
      <c r="X72" s="103"/>
      <c r="Y72" s="102"/>
      <c r="Z72" s="102"/>
      <c r="AA72" s="102"/>
      <c r="AB72" s="102"/>
      <c r="AC72" s="102"/>
      <c r="AD72" s="102"/>
      <c r="AE72" s="102"/>
      <c r="AF72" s="102"/>
      <c r="AG72" s="103"/>
      <c r="AH72" s="102"/>
      <c r="AI72" s="102"/>
      <c r="AJ72" s="102"/>
      <c r="AK72" s="102"/>
      <c r="AL72" s="102"/>
      <c r="AM72" s="102"/>
      <c r="AP72" s="149"/>
      <c r="AQ72" s="102"/>
      <c r="AR72" s="102"/>
      <c r="AS72" s="102"/>
    </row>
    <row r="73" spans="3:45" ht="13.15">
      <c r="C73" s="150" t="s">
        <v>413</v>
      </c>
      <c r="D73" s="332"/>
      <c r="E73" s="332"/>
      <c r="F73" s="333"/>
      <c r="G73" s="332"/>
      <c r="H73" s="332"/>
      <c r="I73" s="159"/>
      <c r="J73" s="332"/>
      <c r="K73" s="332"/>
      <c r="L73" s="333"/>
      <c r="M73" s="332"/>
      <c r="N73" s="332"/>
      <c r="O73" s="147"/>
      <c r="P73" s="102"/>
      <c r="Q73" s="102"/>
      <c r="R73" s="102"/>
      <c r="S73" s="102"/>
      <c r="T73" s="102"/>
      <c r="U73" s="102"/>
      <c r="V73" s="102"/>
      <c r="W73" s="102"/>
      <c r="X73" s="103"/>
      <c r="Y73" s="102"/>
      <c r="Z73" s="102"/>
      <c r="AA73" s="102"/>
      <c r="AB73" s="102"/>
      <c r="AC73" s="102"/>
      <c r="AD73" s="102"/>
      <c r="AE73" s="102"/>
      <c r="AF73" s="102"/>
      <c r="AG73" s="103"/>
      <c r="AH73" s="102"/>
      <c r="AI73" s="102"/>
      <c r="AJ73" s="102"/>
      <c r="AK73" s="102"/>
      <c r="AL73" s="102"/>
      <c r="AM73" s="102"/>
      <c r="AP73" s="149"/>
      <c r="AQ73" s="102"/>
      <c r="AR73" s="102"/>
      <c r="AS73" s="102"/>
    </row>
    <row r="74" spans="3:45" ht="13.15">
      <c r="C74" s="150" t="s">
        <v>414</v>
      </c>
      <c r="D74" s="332"/>
      <c r="E74" s="332"/>
      <c r="F74" s="333"/>
      <c r="G74" s="332"/>
      <c r="H74" s="332"/>
      <c r="I74" s="159"/>
      <c r="J74" s="332"/>
      <c r="K74" s="332"/>
      <c r="L74" s="333"/>
      <c r="M74" s="332"/>
      <c r="N74" s="332"/>
      <c r="O74" s="148"/>
      <c r="P74" s="102"/>
      <c r="Q74" s="102"/>
      <c r="R74" s="102"/>
      <c r="S74" s="102"/>
      <c r="T74" s="102"/>
      <c r="U74" s="102"/>
      <c r="V74" s="102"/>
      <c r="W74" s="102"/>
      <c r="X74" s="103"/>
      <c r="Y74" s="102"/>
      <c r="Z74" s="102"/>
      <c r="AA74" s="102"/>
      <c r="AB74" s="102"/>
      <c r="AC74" s="102"/>
      <c r="AD74" s="102"/>
      <c r="AE74" s="102"/>
      <c r="AF74" s="102"/>
      <c r="AG74" s="103"/>
      <c r="AH74" s="102"/>
      <c r="AI74" s="102"/>
      <c r="AJ74" s="102"/>
      <c r="AK74" s="102"/>
      <c r="AL74" s="102"/>
      <c r="AM74" s="102"/>
      <c r="AP74" s="149"/>
      <c r="AQ74" s="102"/>
      <c r="AR74" s="102"/>
      <c r="AS74" s="102"/>
    </row>
    <row r="75" spans="3:45" ht="13.15">
      <c r="C75" s="150" t="s">
        <v>409</v>
      </c>
      <c r="D75" s="332"/>
      <c r="E75" s="332"/>
      <c r="F75" s="333"/>
      <c r="G75" s="332"/>
      <c r="H75" s="332"/>
      <c r="I75" s="159"/>
      <c r="J75" s="332"/>
      <c r="K75" s="332"/>
      <c r="L75" s="333"/>
      <c r="M75" s="332"/>
      <c r="N75" s="332"/>
      <c r="O75" s="148"/>
      <c r="P75" s="102"/>
      <c r="Q75" s="102"/>
      <c r="R75" s="102"/>
      <c r="S75" s="102"/>
      <c r="T75" s="102"/>
      <c r="U75" s="102"/>
      <c r="V75" s="102"/>
      <c r="W75" s="102"/>
      <c r="X75" s="103"/>
      <c r="Y75" s="102"/>
      <c r="Z75" s="102"/>
      <c r="AA75" s="102"/>
      <c r="AB75" s="102"/>
      <c r="AC75" s="102"/>
      <c r="AD75" s="102"/>
      <c r="AE75" s="102"/>
      <c r="AF75" s="102"/>
      <c r="AG75" s="103"/>
      <c r="AH75" s="102"/>
      <c r="AI75" s="102"/>
      <c r="AJ75" s="102"/>
      <c r="AK75" s="102"/>
      <c r="AL75" s="102"/>
      <c r="AM75" s="102"/>
      <c r="AP75" s="149"/>
      <c r="AQ75" s="102"/>
      <c r="AR75" s="102"/>
      <c r="AS75" s="102"/>
    </row>
    <row r="76" spans="3:45" ht="34.5" customHeight="1">
      <c r="C76" s="151" t="s">
        <v>415</v>
      </c>
      <c r="D76" s="700"/>
      <c r="E76" s="701"/>
      <c r="F76" s="701"/>
      <c r="G76" s="701"/>
      <c r="H76" s="701"/>
      <c r="I76" s="329"/>
      <c r="J76" s="700"/>
      <c r="K76" s="701"/>
      <c r="L76" s="701"/>
      <c r="M76" s="701"/>
      <c r="N76" s="701"/>
      <c r="O76" s="103"/>
      <c r="P76" s="102"/>
      <c r="Q76" s="102"/>
      <c r="R76" s="102"/>
      <c r="S76" s="102"/>
      <c r="T76" s="102"/>
      <c r="U76" s="102"/>
      <c r="V76" s="102"/>
      <c r="W76" s="102"/>
      <c r="X76" s="103"/>
      <c r="Y76" s="102"/>
      <c r="Z76" s="102"/>
      <c r="AA76" s="102"/>
      <c r="AB76" s="102"/>
      <c r="AC76" s="102"/>
      <c r="AD76" s="102"/>
      <c r="AE76" s="102"/>
      <c r="AF76" s="102"/>
      <c r="AG76" s="103"/>
      <c r="AH76" s="102"/>
      <c r="AI76" s="102"/>
      <c r="AJ76" s="102"/>
      <c r="AK76" s="102"/>
      <c r="AL76" s="102"/>
      <c r="AM76" s="102"/>
      <c r="AP76" s="102"/>
      <c r="AQ76" s="102"/>
      <c r="AR76" s="102"/>
      <c r="AS76" s="102"/>
    </row>
    <row r="77" spans="3:45">
      <c r="C77" s="102"/>
      <c r="D77" s="329"/>
      <c r="E77" s="329"/>
      <c r="F77" s="331"/>
      <c r="G77" s="329"/>
      <c r="H77" s="329"/>
      <c r="I77" s="329"/>
      <c r="J77" s="329"/>
      <c r="K77" s="329"/>
      <c r="L77" s="329"/>
      <c r="M77" s="329"/>
      <c r="N77" s="329"/>
      <c r="O77" s="103"/>
      <c r="P77" s="102"/>
      <c r="Q77" s="102"/>
      <c r="R77" s="102"/>
      <c r="S77" s="102"/>
      <c r="T77" s="102"/>
      <c r="U77" s="102"/>
      <c r="V77" s="102"/>
      <c r="W77" s="102"/>
      <c r="X77" s="103"/>
      <c r="Y77" s="102"/>
      <c r="Z77" s="102"/>
      <c r="AA77" s="102"/>
      <c r="AB77" s="102"/>
      <c r="AC77" s="102"/>
      <c r="AD77" s="102"/>
      <c r="AE77" s="102"/>
      <c r="AF77" s="102"/>
      <c r="AG77" s="103"/>
      <c r="AH77" s="102"/>
      <c r="AI77" s="102"/>
      <c r="AJ77" s="102"/>
      <c r="AK77" s="102"/>
      <c r="AL77" s="102"/>
      <c r="AM77" s="102"/>
      <c r="AP77" s="102"/>
      <c r="AQ77" s="102"/>
      <c r="AR77" s="102"/>
      <c r="AS77" s="102"/>
    </row>
    <row r="78" spans="3:45" ht="13.15">
      <c r="C78" s="149" t="s">
        <v>406</v>
      </c>
      <c r="D78" s="329"/>
      <c r="E78" s="329"/>
      <c r="F78" s="331"/>
      <c r="G78" s="329"/>
      <c r="H78" s="329"/>
      <c r="I78" s="159"/>
      <c r="J78" s="159"/>
      <c r="K78" s="159"/>
      <c r="L78" s="159"/>
      <c r="M78" s="159"/>
      <c r="N78" s="159"/>
      <c r="O78" s="103"/>
      <c r="P78" s="102"/>
      <c r="Q78" s="102"/>
      <c r="R78" s="102"/>
      <c r="S78" s="102"/>
      <c r="T78" s="102"/>
      <c r="U78" s="102"/>
      <c r="V78" s="102"/>
      <c r="W78" s="102"/>
      <c r="X78" s="103"/>
      <c r="Y78" s="102"/>
      <c r="Z78" s="102"/>
      <c r="AA78" s="102"/>
      <c r="AB78" s="102"/>
      <c r="AC78" s="102"/>
      <c r="AD78" s="102"/>
      <c r="AE78" s="102"/>
      <c r="AF78" s="102"/>
      <c r="AG78" s="103"/>
      <c r="AH78" s="102"/>
      <c r="AI78" s="102"/>
      <c r="AJ78" s="102"/>
      <c r="AK78" s="102"/>
      <c r="AL78" s="102"/>
      <c r="AM78" s="102"/>
      <c r="AP78" s="102"/>
      <c r="AQ78" s="102"/>
      <c r="AR78" s="102"/>
      <c r="AS78" s="102"/>
    </row>
    <row r="79" spans="3:45" ht="13.15">
      <c r="C79" s="150" t="s">
        <v>427</v>
      </c>
      <c r="D79" s="332"/>
      <c r="E79" s="332"/>
      <c r="F79" s="333"/>
      <c r="G79" s="332"/>
      <c r="H79" s="332"/>
      <c r="I79" s="159"/>
      <c r="J79" s="332"/>
      <c r="K79" s="332"/>
      <c r="L79" s="333"/>
      <c r="M79" s="332"/>
      <c r="N79" s="332"/>
      <c r="O79" s="153"/>
      <c r="P79" s="102"/>
      <c r="Q79" s="102"/>
      <c r="R79" s="102"/>
      <c r="S79" s="102"/>
      <c r="T79" s="102"/>
      <c r="U79" s="102"/>
      <c r="V79" s="102"/>
      <c r="W79" s="102"/>
      <c r="X79" s="103"/>
      <c r="Y79" s="102"/>
      <c r="Z79" s="102"/>
      <c r="AA79" s="102"/>
      <c r="AB79" s="102"/>
      <c r="AC79" s="102"/>
      <c r="AD79" s="102"/>
      <c r="AE79" s="102"/>
      <c r="AF79" s="102"/>
      <c r="AG79" s="103"/>
      <c r="AH79" s="102"/>
      <c r="AI79" s="102"/>
      <c r="AJ79" s="102"/>
      <c r="AK79" s="102"/>
      <c r="AL79" s="102"/>
      <c r="AM79" s="102"/>
      <c r="AP79" s="149"/>
      <c r="AQ79" s="102"/>
      <c r="AR79" s="102"/>
      <c r="AS79" s="102"/>
    </row>
    <row r="80" spans="3:45" ht="13.15">
      <c r="C80" s="150" t="s">
        <v>408</v>
      </c>
      <c r="D80" s="332"/>
      <c r="E80" s="332"/>
      <c r="F80" s="333"/>
      <c r="G80" s="332"/>
      <c r="H80" s="332"/>
      <c r="I80" s="159"/>
      <c r="J80" s="332"/>
      <c r="K80" s="332"/>
      <c r="L80" s="333"/>
      <c r="M80" s="332"/>
      <c r="N80" s="332"/>
      <c r="O80" s="147"/>
      <c r="P80" s="102"/>
      <c r="Q80" s="102"/>
      <c r="R80" s="102"/>
      <c r="S80" s="102"/>
      <c r="T80" s="102"/>
      <c r="U80" s="102"/>
      <c r="V80" s="102"/>
      <c r="W80" s="102"/>
      <c r="X80" s="103"/>
      <c r="Y80" s="102"/>
      <c r="Z80" s="102"/>
      <c r="AA80" s="102"/>
      <c r="AB80" s="102"/>
      <c r="AC80" s="102"/>
      <c r="AD80" s="102"/>
      <c r="AE80" s="102"/>
      <c r="AF80" s="102"/>
      <c r="AG80" s="103"/>
      <c r="AH80" s="102"/>
      <c r="AI80" s="102"/>
      <c r="AJ80" s="102"/>
      <c r="AK80" s="102"/>
      <c r="AL80" s="102"/>
      <c r="AM80" s="102"/>
      <c r="AP80" s="149"/>
      <c r="AQ80" s="102"/>
      <c r="AR80" s="102"/>
      <c r="AS80" s="102"/>
    </row>
    <row r="81" spans="3:45" ht="13.15">
      <c r="C81" s="150" t="s">
        <v>413</v>
      </c>
      <c r="D81" s="332"/>
      <c r="E81" s="332"/>
      <c r="F81" s="333"/>
      <c r="G81" s="332"/>
      <c r="H81" s="332"/>
      <c r="I81" s="159"/>
      <c r="J81" s="332"/>
      <c r="K81" s="332"/>
      <c r="L81" s="333"/>
      <c r="M81" s="332"/>
      <c r="N81" s="332"/>
      <c r="O81" s="147"/>
      <c r="P81" s="102"/>
      <c r="Q81" s="102"/>
      <c r="R81" s="102"/>
      <c r="S81" s="102"/>
      <c r="T81" s="102"/>
      <c r="U81" s="102"/>
      <c r="V81" s="102"/>
      <c r="W81" s="102"/>
      <c r="X81" s="103"/>
      <c r="Y81" s="102"/>
      <c r="Z81" s="102"/>
      <c r="AA81" s="102"/>
      <c r="AB81" s="102"/>
      <c r="AC81" s="102"/>
      <c r="AD81" s="102"/>
      <c r="AE81" s="102"/>
      <c r="AF81" s="102"/>
      <c r="AG81" s="103"/>
      <c r="AH81" s="102"/>
      <c r="AI81" s="102"/>
      <c r="AJ81" s="102"/>
      <c r="AK81" s="102"/>
      <c r="AL81" s="102"/>
      <c r="AM81" s="102"/>
      <c r="AP81" s="149"/>
      <c r="AQ81" s="102"/>
      <c r="AR81" s="102"/>
      <c r="AS81" s="102"/>
    </row>
    <row r="82" spans="3:45" ht="13.15">
      <c r="C82" s="150" t="s">
        <v>414</v>
      </c>
      <c r="D82" s="332"/>
      <c r="E82" s="332"/>
      <c r="F82" s="333"/>
      <c r="G82" s="332"/>
      <c r="H82" s="332"/>
      <c r="I82" s="159"/>
      <c r="J82" s="332"/>
      <c r="K82" s="332"/>
      <c r="L82" s="333"/>
      <c r="M82" s="332"/>
      <c r="N82" s="332"/>
      <c r="O82" s="148"/>
      <c r="P82" s="102"/>
      <c r="Q82" s="102"/>
      <c r="R82" s="102"/>
      <c r="S82" s="102"/>
      <c r="T82" s="102"/>
      <c r="U82" s="102"/>
      <c r="V82" s="102"/>
      <c r="W82" s="102"/>
      <c r="X82" s="103"/>
      <c r="Y82" s="102"/>
      <c r="Z82" s="102"/>
      <c r="AA82" s="102"/>
      <c r="AB82" s="102"/>
      <c r="AC82" s="102"/>
      <c r="AD82" s="102"/>
      <c r="AE82" s="102"/>
      <c r="AF82" s="102"/>
      <c r="AG82" s="103"/>
      <c r="AH82" s="102"/>
      <c r="AI82" s="102"/>
      <c r="AJ82" s="102"/>
      <c r="AK82" s="102"/>
      <c r="AL82" s="102"/>
      <c r="AM82" s="102"/>
      <c r="AP82" s="149"/>
      <c r="AQ82" s="102"/>
      <c r="AR82" s="102"/>
      <c r="AS82" s="102"/>
    </row>
    <row r="83" spans="3:45" ht="13.15">
      <c r="C83" s="150" t="s">
        <v>409</v>
      </c>
      <c r="D83" s="332"/>
      <c r="E83" s="332"/>
      <c r="F83" s="333"/>
      <c r="G83" s="332"/>
      <c r="H83" s="332"/>
      <c r="I83" s="159"/>
      <c r="J83" s="332"/>
      <c r="K83" s="332"/>
      <c r="L83" s="333"/>
      <c r="M83" s="332"/>
      <c r="N83" s="332"/>
      <c r="O83" s="148"/>
      <c r="P83" s="102"/>
      <c r="Q83" s="102"/>
      <c r="R83" s="102"/>
      <c r="S83" s="102"/>
      <c r="T83" s="102"/>
      <c r="U83" s="102"/>
      <c r="V83" s="102"/>
      <c r="W83" s="102"/>
      <c r="X83" s="103"/>
      <c r="Y83" s="102"/>
      <c r="Z83" s="102"/>
      <c r="AA83" s="102"/>
      <c r="AB83" s="102"/>
      <c r="AC83" s="102"/>
      <c r="AD83" s="102"/>
      <c r="AE83" s="102"/>
      <c r="AF83" s="102"/>
      <c r="AG83" s="103"/>
      <c r="AH83" s="102"/>
      <c r="AI83" s="102"/>
      <c r="AJ83" s="102"/>
      <c r="AK83" s="102"/>
      <c r="AL83" s="102"/>
      <c r="AM83" s="102"/>
      <c r="AP83" s="149"/>
      <c r="AQ83" s="102"/>
      <c r="AR83" s="102"/>
      <c r="AS83" s="102"/>
    </row>
    <row r="84" spans="3:45" ht="34.5" customHeight="1">
      <c r="C84" s="151" t="s">
        <v>415</v>
      </c>
      <c r="D84" s="700"/>
      <c r="E84" s="701"/>
      <c r="F84" s="701"/>
      <c r="G84" s="701"/>
      <c r="H84" s="701"/>
      <c r="I84" s="329"/>
      <c r="J84" s="700"/>
      <c r="K84" s="701"/>
      <c r="L84" s="701"/>
      <c r="M84" s="701"/>
      <c r="N84" s="701"/>
      <c r="O84" s="103"/>
      <c r="P84" s="102"/>
      <c r="Q84" s="102"/>
      <c r="R84" s="102"/>
      <c r="S84" s="102"/>
      <c r="T84" s="102"/>
      <c r="U84" s="102"/>
      <c r="V84" s="102"/>
      <c r="W84" s="102"/>
      <c r="X84" s="103"/>
      <c r="Y84" s="102"/>
      <c r="Z84" s="102"/>
      <c r="AA84" s="102"/>
      <c r="AB84" s="102"/>
      <c r="AC84" s="102"/>
      <c r="AD84" s="102"/>
      <c r="AE84" s="102"/>
      <c r="AF84" s="102"/>
      <c r="AG84" s="103"/>
      <c r="AH84" s="102"/>
      <c r="AI84" s="102"/>
      <c r="AJ84" s="102"/>
      <c r="AK84" s="102"/>
      <c r="AL84" s="102"/>
      <c r="AM84" s="102"/>
      <c r="AP84" s="102"/>
      <c r="AQ84" s="102"/>
      <c r="AR84" s="102"/>
      <c r="AS84" s="102"/>
    </row>
    <row r="85" spans="3:45">
      <c r="C85" s="102"/>
      <c r="D85" s="329"/>
      <c r="E85" s="329"/>
      <c r="F85" s="331"/>
      <c r="G85" s="329"/>
      <c r="H85" s="329"/>
      <c r="I85" s="329"/>
      <c r="J85" s="329"/>
      <c r="K85" s="329"/>
      <c r="L85" s="329"/>
      <c r="M85" s="329"/>
      <c r="N85" s="329"/>
      <c r="O85" s="103"/>
      <c r="P85" s="102"/>
      <c r="Q85" s="102"/>
      <c r="R85" s="102"/>
      <c r="S85" s="102"/>
      <c r="T85" s="102"/>
      <c r="U85" s="102"/>
      <c r="V85" s="102"/>
      <c r="W85" s="102"/>
      <c r="X85" s="103"/>
      <c r="Y85" s="102"/>
      <c r="Z85" s="102"/>
      <c r="AA85" s="102"/>
      <c r="AB85" s="102"/>
      <c r="AC85" s="102"/>
      <c r="AD85" s="102"/>
      <c r="AE85" s="102"/>
      <c r="AF85" s="102"/>
      <c r="AG85" s="103"/>
      <c r="AH85" s="102"/>
      <c r="AI85" s="102"/>
      <c r="AJ85" s="102"/>
      <c r="AK85" s="102"/>
      <c r="AL85" s="102"/>
      <c r="AM85" s="102"/>
      <c r="AP85" s="102"/>
      <c r="AQ85" s="102"/>
      <c r="AR85" s="102"/>
      <c r="AS85" s="102"/>
    </row>
    <row r="86" spans="3:45" ht="13.15">
      <c r="C86" s="149" t="s">
        <v>405</v>
      </c>
      <c r="D86" s="329"/>
      <c r="E86" s="329"/>
      <c r="F86" s="331"/>
      <c r="G86" s="329"/>
      <c r="H86" s="329"/>
      <c r="I86" s="159"/>
      <c r="J86" s="159"/>
      <c r="K86" s="159"/>
      <c r="L86" s="159"/>
      <c r="M86" s="159"/>
      <c r="N86" s="159"/>
      <c r="O86" s="103"/>
      <c r="P86" s="102"/>
      <c r="Q86" s="102"/>
      <c r="R86" s="102"/>
      <c r="S86" s="102"/>
      <c r="T86" s="102"/>
      <c r="U86" s="102"/>
      <c r="V86" s="102"/>
      <c r="W86" s="102"/>
      <c r="X86" s="103"/>
      <c r="Y86" s="102"/>
      <c r="Z86" s="102"/>
      <c r="AA86" s="102"/>
      <c r="AB86" s="102"/>
      <c r="AC86" s="102"/>
      <c r="AD86" s="102"/>
      <c r="AE86" s="102"/>
      <c r="AF86" s="102"/>
      <c r="AG86" s="103"/>
      <c r="AH86" s="102"/>
      <c r="AI86" s="102"/>
      <c r="AJ86" s="102"/>
      <c r="AK86" s="102"/>
      <c r="AL86" s="102"/>
      <c r="AM86" s="102"/>
      <c r="AP86" s="102"/>
      <c r="AQ86" s="102"/>
      <c r="AR86" s="102"/>
      <c r="AS86" s="102"/>
    </row>
    <row r="87" spans="3:45" ht="13.15">
      <c r="C87" s="150" t="s">
        <v>429</v>
      </c>
      <c r="D87" s="332"/>
      <c r="E87" s="332"/>
      <c r="F87" s="333"/>
      <c r="G87" s="332"/>
      <c r="H87" s="332"/>
      <c r="I87" s="159"/>
      <c r="J87" s="332"/>
      <c r="K87" s="332"/>
      <c r="L87" s="333"/>
      <c r="M87" s="332"/>
      <c r="N87" s="332"/>
      <c r="O87" s="153"/>
      <c r="P87" s="102"/>
      <c r="Q87" s="102"/>
      <c r="R87" s="102"/>
      <c r="S87" s="102"/>
      <c r="T87" s="102"/>
      <c r="U87" s="102"/>
      <c r="V87" s="102"/>
      <c r="W87" s="102"/>
      <c r="X87" s="103"/>
      <c r="Y87" s="102"/>
      <c r="Z87" s="102"/>
      <c r="AA87" s="102"/>
      <c r="AB87" s="102"/>
      <c r="AC87" s="102"/>
      <c r="AD87" s="102"/>
      <c r="AE87" s="102"/>
      <c r="AF87" s="102"/>
      <c r="AG87" s="103"/>
      <c r="AH87" s="102"/>
      <c r="AI87" s="102"/>
      <c r="AJ87" s="102"/>
      <c r="AK87" s="102"/>
      <c r="AL87" s="102"/>
      <c r="AM87" s="102"/>
      <c r="AP87" s="149"/>
      <c r="AQ87" s="102"/>
      <c r="AR87" s="102"/>
      <c r="AS87" s="102"/>
    </row>
    <row r="88" spans="3:45" ht="13.15">
      <c r="C88" s="150" t="s">
        <v>408</v>
      </c>
      <c r="D88" s="332"/>
      <c r="E88" s="332"/>
      <c r="F88" s="333"/>
      <c r="G88" s="332"/>
      <c r="H88" s="332"/>
      <c r="I88" s="159"/>
      <c r="J88" s="332"/>
      <c r="K88" s="332"/>
      <c r="L88" s="333"/>
      <c r="M88" s="332"/>
      <c r="N88" s="332"/>
      <c r="O88" s="147"/>
      <c r="P88" s="102"/>
      <c r="Q88" s="102"/>
      <c r="R88" s="102"/>
      <c r="S88" s="102"/>
      <c r="T88" s="102"/>
      <c r="U88" s="102"/>
      <c r="V88" s="102"/>
      <c r="W88" s="102"/>
      <c r="X88" s="103"/>
      <c r="Y88" s="102"/>
      <c r="Z88" s="102"/>
      <c r="AA88" s="102"/>
      <c r="AB88" s="102"/>
      <c r="AC88" s="102"/>
      <c r="AD88" s="102"/>
      <c r="AE88" s="102"/>
      <c r="AF88" s="102"/>
      <c r="AG88" s="103"/>
      <c r="AH88" s="102"/>
      <c r="AI88" s="102"/>
      <c r="AJ88" s="102"/>
      <c r="AK88" s="102"/>
      <c r="AL88" s="102"/>
      <c r="AM88" s="102"/>
      <c r="AP88" s="149"/>
      <c r="AQ88" s="102"/>
      <c r="AR88" s="102"/>
      <c r="AS88" s="102"/>
    </row>
    <row r="89" spans="3:45" ht="13.15">
      <c r="C89" s="150" t="s">
        <v>413</v>
      </c>
      <c r="D89" s="332"/>
      <c r="E89" s="332"/>
      <c r="F89" s="333"/>
      <c r="G89" s="332"/>
      <c r="H89" s="332"/>
      <c r="I89" s="159"/>
      <c r="J89" s="332"/>
      <c r="K89" s="332"/>
      <c r="L89" s="333"/>
      <c r="M89" s="332"/>
      <c r="N89" s="332"/>
      <c r="O89" s="147"/>
      <c r="P89" s="102"/>
      <c r="Q89" s="102"/>
      <c r="R89" s="102"/>
      <c r="S89" s="102"/>
      <c r="T89" s="102"/>
      <c r="U89" s="102"/>
      <c r="V89" s="102"/>
      <c r="W89" s="102"/>
      <c r="X89" s="103"/>
      <c r="Y89" s="102"/>
      <c r="Z89" s="102"/>
      <c r="AA89" s="102"/>
      <c r="AB89" s="102"/>
      <c r="AC89" s="102"/>
      <c r="AD89" s="102"/>
      <c r="AE89" s="102"/>
      <c r="AF89" s="102"/>
      <c r="AG89" s="103"/>
      <c r="AH89" s="102"/>
      <c r="AI89" s="102"/>
      <c r="AJ89" s="102"/>
      <c r="AK89" s="102"/>
      <c r="AL89" s="102"/>
      <c r="AM89" s="102"/>
      <c r="AP89" s="149"/>
      <c r="AQ89" s="102"/>
      <c r="AR89" s="102"/>
      <c r="AS89" s="102"/>
    </row>
    <row r="90" spans="3:45" ht="13.15">
      <c r="C90" s="150" t="s">
        <v>414</v>
      </c>
      <c r="D90" s="332"/>
      <c r="E90" s="332"/>
      <c r="F90" s="333"/>
      <c r="G90" s="332"/>
      <c r="H90" s="332"/>
      <c r="I90" s="159"/>
      <c r="J90" s="332"/>
      <c r="K90" s="332"/>
      <c r="L90" s="333"/>
      <c r="M90" s="332"/>
      <c r="N90" s="332"/>
      <c r="O90" s="148"/>
      <c r="P90" s="102"/>
      <c r="Q90" s="102"/>
      <c r="R90" s="102"/>
      <c r="S90" s="102"/>
      <c r="T90" s="102"/>
      <c r="U90" s="102"/>
      <c r="V90" s="102"/>
      <c r="W90" s="102"/>
      <c r="X90" s="103"/>
      <c r="Y90" s="102"/>
      <c r="Z90" s="102"/>
      <c r="AA90" s="102"/>
      <c r="AB90" s="102"/>
      <c r="AC90" s="102"/>
      <c r="AD90" s="102"/>
      <c r="AE90" s="102"/>
      <c r="AF90" s="102"/>
      <c r="AG90" s="103"/>
      <c r="AH90" s="102"/>
      <c r="AI90" s="102"/>
      <c r="AJ90" s="102"/>
      <c r="AK90" s="102"/>
      <c r="AL90" s="102"/>
      <c r="AM90" s="102"/>
      <c r="AP90" s="149"/>
      <c r="AQ90" s="102"/>
      <c r="AR90" s="102"/>
      <c r="AS90" s="102"/>
    </row>
    <row r="91" spans="3:45" ht="13.15">
      <c r="C91" s="150" t="s">
        <v>409</v>
      </c>
      <c r="D91" s="332"/>
      <c r="E91" s="332"/>
      <c r="F91" s="333"/>
      <c r="G91" s="332"/>
      <c r="H91" s="332"/>
      <c r="I91" s="159"/>
      <c r="J91" s="332"/>
      <c r="K91" s="332"/>
      <c r="L91" s="333"/>
      <c r="M91" s="332"/>
      <c r="N91" s="332"/>
      <c r="O91" s="148"/>
      <c r="P91" s="102"/>
      <c r="Q91" s="102"/>
      <c r="R91" s="102"/>
      <c r="S91" s="102"/>
      <c r="T91" s="102"/>
      <c r="U91" s="102"/>
      <c r="V91" s="102"/>
      <c r="W91" s="102"/>
      <c r="X91" s="103"/>
      <c r="Y91" s="102"/>
      <c r="Z91" s="102"/>
      <c r="AA91" s="102"/>
      <c r="AB91" s="102"/>
      <c r="AC91" s="102"/>
      <c r="AD91" s="102"/>
      <c r="AE91" s="102"/>
      <c r="AF91" s="102"/>
      <c r="AG91" s="103"/>
      <c r="AH91" s="102"/>
      <c r="AI91" s="102"/>
      <c r="AJ91" s="102"/>
      <c r="AK91" s="102"/>
      <c r="AL91" s="102"/>
      <c r="AM91" s="102"/>
      <c r="AP91" s="149"/>
      <c r="AQ91" s="102"/>
      <c r="AR91" s="102"/>
      <c r="AS91" s="102"/>
    </row>
    <row r="92" spans="3:45" ht="34.5" customHeight="1">
      <c r="C92" s="151" t="s">
        <v>415</v>
      </c>
      <c r="D92" s="700"/>
      <c r="E92" s="701"/>
      <c r="F92" s="701"/>
      <c r="G92" s="701"/>
      <c r="H92" s="701"/>
      <c r="I92" s="329"/>
      <c r="J92" s="700"/>
      <c r="K92" s="701"/>
      <c r="L92" s="701"/>
      <c r="M92" s="701"/>
      <c r="N92" s="701"/>
      <c r="O92" s="103"/>
      <c r="P92" s="102"/>
      <c r="Q92" s="102"/>
      <c r="R92" s="102"/>
      <c r="S92" s="102"/>
      <c r="T92" s="102"/>
      <c r="U92" s="102"/>
      <c r="V92" s="102"/>
      <c r="W92" s="102"/>
      <c r="X92" s="103"/>
      <c r="Y92" s="102"/>
      <c r="Z92" s="102"/>
      <c r="AA92" s="102"/>
      <c r="AB92" s="102"/>
      <c r="AC92" s="102"/>
      <c r="AD92" s="102"/>
      <c r="AE92" s="102"/>
      <c r="AF92" s="102"/>
      <c r="AG92" s="103"/>
      <c r="AH92" s="102"/>
      <c r="AI92" s="102"/>
      <c r="AJ92" s="102"/>
      <c r="AK92" s="102"/>
      <c r="AL92" s="102"/>
      <c r="AM92" s="102"/>
      <c r="AP92" s="102"/>
      <c r="AQ92" s="102"/>
      <c r="AR92" s="102"/>
      <c r="AS92" s="102"/>
    </row>
    <row r="93" spans="3:45">
      <c r="C93" s="102"/>
      <c r="D93" s="102"/>
      <c r="E93" s="102"/>
      <c r="F93" s="103"/>
      <c r="G93" s="102"/>
      <c r="H93" s="102"/>
      <c r="I93" s="102"/>
      <c r="J93" s="102"/>
      <c r="K93" s="102"/>
      <c r="L93" s="102"/>
      <c r="M93" s="102"/>
      <c r="N93" s="102"/>
      <c r="O93" s="103"/>
      <c r="P93" s="102"/>
      <c r="Q93" s="102"/>
      <c r="R93" s="102"/>
      <c r="S93" s="102"/>
      <c r="T93" s="102"/>
      <c r="U93" s="102"/>
      <c r="V93" s="102"/>
      <c r="W93" s="102"/>
      <c r="X93" s="103"/>
      <c r="Y93" s="102"/>
      <c r="Z93" s="102"/>
      <c r="AA93" s="102"/>
      <c r="AB93" s="102"/>
      <c r="AC93" s="102"/>
      <c r="AD93" s="102"/>
      <c r="AE93" s="102"/>
      <c r="AF93" s="102"/>
      <c r="AG93" s="103"/>
      <c r="AH93" s="102"/>
      <c r="AI93" s="102"/>
      <c r="AJ93" s="102"/>
      <c r="AK93" s="102"/>
      <c r="AL93" s="102"/>
      <c r="AM93" s="102"/>
      <c r="AP93" s="102"/>
      <c r="AQ93" s="102"/>
      <c r="AR93" s="102"/>
      <c r="AS93" s="102"/>
    </row>
    <row r="94" spans="3:45">
      <c r="C94" s="102"/>
      <c r="D94" s="102"/>
      <c r="E94" s="102"/>
      <c r="F94" s="103"/>
      <c r="G94" s="102"/>
      <c r="H94" s="102"/>
      <c r="I94" s="102"/>
      <c r="J94" s="102"/>
      <c r="K94" s="102"/>
      <c r="L94" s="102"/>
      <c r="M94" s="102"/>
      <c r="N94" s="102"/>
      <c r="O94" s="103"/>
      <c r="P94" s="102"/>
      <c r="Q94" s="102"/>
      <c r="R94" s="102"/>
      <c r="S94" s="102"/>
      <c r="T94" s="102"/>
      <c r="U94" s="102"/>
      <c r="V94" s="102"/>
      <c r="W94" s="102"/>
      <c r="X94" s="103"/>
      <c r="Y94" s="102"/>
      <c r="Z94" s="102"/>
      <c r="AA94" s="102"/>
      <c r="AB94" s="102"/>
      <c r="AC94" s="102"/>
      <c r="AD94" s="102"/>
      <c r="AE94" s="102"/>
      <c r="AF94" s="102"/>
      <c r="AG94" s="103"/>
      <c r="AH94" s="102"/>
      <c r="AI94" s="102"/>
      <c r="AJ94" s="102"/>
      <c r="AK94" s="102"/>
      <c r="AL94" s="102"/>
      <c r="AM94" s="102"/>
      <c r="AP94" s="102"/>
      <c r="AQ94" s="102"/>
      <c r="AR94" s="102"/>
      <c r="AS94" s="102"/>
    </row>
    <row r="95" spans="3:45">
      <c r="C95" s="102"/>
      <c r="D95" s="102"/>
      <c r="E95" s="102"/>
      <c r="F95" s="103"/>
      <c r="G95" s="102"/>
      <c r="H95" s="102"/>
      <c r="I95" s="102"/>
      <c r="J95" s="102"/>
      <c r="K95" s="102"/>
      <c r="L95" s="102"/>
      <c r="M95" s="102"/>
      <c r="N95" s="102"/>
      <c r="O95" s="103"/>
      <c r="P95" s="102"/>
      <c r="Q95" s="102"/>
      <c r="R95" s="102"/>
      <c r="S95" s="102"/>
      <c r="T95" s="102"/>
      <c r="U95" s="102"/>
      <c r="V95" s="102"/>
      <c r="W95" s="102"/>
      <c r="X95" s="103"/>
      <c r="Y95" s="102"/>
      <c r="Z95" s="102"/>
      <c r="AA95" s="102"/>
      <c r="AB95" s="102"/>
      <c r="AC95" s="102"/>
      <c r="AD95" s="102"/>
      <c r="AE95" s="102"/>
      <c r="AF95" s="102"/>
      <c r="AG95" s="103"/>
      <c r="AH95" s="102"/>
      <c r="AI95" s="102"/>
      <c r="AJ95" s="102"/>
      <c r="AK95" s="102"/>
      <c r="AL95" s="102"/>
      <c r="AM95" s="102"/>
      <c r="AP95" s="102"/>
      <c r="AQ95" s="102"/>
      <c r="AR95" s="102"/>
      <c r="AS95" s="102"/>
    </row>
    <row r="96" spans="3:45">
      <c r="C96" s="102"/>
      <c r="D96" s="102"/>
      <c r="E96" s="102"/>
      <c r="F96" s="103"/>
      <c r="G96" s="102"/>
      <c r="H96" s="102"/>
      <c r="I96" s="102"/>
      <c r="J96" s="102"/>
      <c r="K96" s="102"/>
      <c r="L96" s="102"/>
      <c r="M96" s="102"/>
      <c r="N96" s="102"/>
      <c r="O96" s="103"/>
      <c r="P96" s="102"/>
      <c r="Q96" s="102"/>
      <c r="R96" s="102"/>
      <c r="S96" s="102"/>
      <c r="T96" s="102"/>
      <c r="U96" s="102"/>
      <c r="V96" s="102"/>
      <c r="W96" s="102"/>
      <c r="X96" s="103"/>
      <c r="Y96" s="102"/>
      <c r="Z96" s="102"/>
      <c r="AA96" s="102"/>
      <c r="AB96" s="102"/>
      <c r="AC96" s="102"/>
      <c r="AD96" s="102"/>
      <c r="AE96" s="102"/>
      <c r="AF96" s="102"/>
      <c r="AG96" s="103"/>
      <c r="AH96" s="102"/>
      <c r="AI96" s="102"/>
      <c r="AJ96" s="102"/>
      <c r="AK96" s="102"/>
      <c r="AL96" s="102"/>
      <c r="AM96" s="102"/>
      <c r="AP96" s="102"/>
      <c r="AQ96" s="102"/>
      <c r="AR96" s="102"/>
      <c r="AS96" s="102"/>
    </row>
    <row r="97" spans="3:45">
      <c r="C97" s="102"/>
      <c r="D97" s="102"/>
      <c r="E97" s="102"/>
      <c r="F97" s="103"/>
      <c r="G97" s="102"/>
      <c r="H97" s="102"/>
      <c r="I97" s="102"/>
      <c r="J97" s="102"/>
      <c r="K97" s="102"/>
      <c r="L97" s="102"/>
      <c r="M97" s="102"/>
      <c r="N97" s="102"/>
      <c r="O97" s="103"/>
      <c r="P97" s="102"/>
      <c r="Q97" s="102"/>
      <c r="R97" s="102"/>
      <c r="S97" s="102"/>
      <c r="T97" s="102"/>
      <c r="U97" s="102"/>
      <c r="V97" s="102"/>
      <c r="W97" s="102"/>
      <c r="X97" s="103"/>
      <c r="Y97" s="102"/>
      <c r="Z97" s="102"/>
      <c r="AA97" s="102"/>
      <c r="AB97" s="102"/>
      <c r="AC97" s="102"/>
      <c r="AD97" s="102"/>
      <c r="AE97" s="102"/>
      <c r="AF97" s="102"/>
      <c r="AG97" s="103"/>
      <c r="AH97" s="102"/>
      <c r="AI97" s="102"/>
      <c r="AJ97" s="102"/>
      <c r="AK97" s="102"/>
      <c r="AL97" s="102"/>
      <c r="AM97" s="102"/>
      <c r="AP97" s="102"/>
      <c r="AQ97" s="102"/>
      <c r="AR97" s="102"/>
      <c r="AS97" s="102"/>
    </row>
    <row r="98" spans="3:45">
      <c r="C98" s="102"/>
      <c r="D98" s="102"/>
      <c r="E98" s="102"/>
      <c r="F98" s="103"/>
      <c r="G98" s="102"/>
      <c r="H98" s="102"/>
      <c r="I98" s="102"/>
      <c r="J98" s="102"/>
      <c r="K98" s="102"/>
      <c r="L98" s="102"/>
      <c r="M98" s="102"/>
      <c r="N98" s="102"/>
      <c r="O98" s="103"/>
      <c r="P98" s="102"/>
      <c r="Q98" s="102"/>
      <c r="R98" s="102"/>
      <c r="S98" s="102"/>
      <c r="T98" s="102"/>
      <c r="U98" s="102"/>
      <c r="V98" s="102"/>
      <c r="W98" s="102"/>
      <c r="X98" s="103"/>
      <c r="Y98" s="102"/>
      <c r="Z98" s="102"/>
      <c r="AA98" s="102"/>
      <c r="AB98" s="102"/>
      <c r="AC98" s="102"/>
      <c r="AD98" s="102"/>
      <c r="AE98" s="102"/>
      <c r="AF98" s="102"/>
      <c r="AG98" s="103"/>
      <c r="AH98" s="102"/>
      <c r="AI98" s="102"/>
      <c r="AJ98" s="102"/>
      <c r="AK98" s="102"/>
      <c r="AL98" s="102"/>
      <c r="AM98" s="102"/>
      <c r="AP98" s="102"/>
      <c r="AQ98" s="102"/>
      <c r="AR98" s="102"/>
      <c r="AS98" s="102"/>
    </row>
    <row r="99" spans="3:45">
      <c r="C99" s="102"/>
      <c r="D99" s="102"/>
      <c r="E99" s="102"/>
      <c r="F99" s="103"/>
      <c r="G99" s="102"/>
      <c r="H99" s="102"/>
      <c r="I99" s="102"/>
      <c r="J99" s="102"/>
      <c r="K99" s="102"/>
      <c r="L99" s="102"/>
      <c r="M99" s="102"/>
      <c r="N99" s="102"/>
      <c r="O99" s="103"/>
      <c r="P99" s="102"/>
      <c r="Q99" s="102"/>
      <c r="R99" s="102"/>
      <c r="S99" s="102"/>
      <c r="T99" s="102"/>
      <c r="U99" s="102"/>
      <c r="V99" s="102"/>
      <c r="W99" s="102"/>
      <c r="X99" s="103"/>
      <c r="Y99" s="102"/>
      <c r="Z99" s="102"/>
      <c r="AA99" s="102"/>
      <c r="AB99" s="102"/>
      <c r="AC99" s="102"/>
      <c r="AD99" s="102"/>
      <c r="AE99" s="102"/>
      <c r="AF99" s="102"/>
      <c r="AG99" s="103"/>
      <c r="AH99" s="102"/>
      <c r="AI99" s="102"/>
      <c r="AJ99" s="102"/>
      <c r="AK99" s="102"/>
      <c r="AL99" s="102"/>
      <c r="AM99" s="102"/>
      <c r="AP99" s="102"/>
      <c r="AQ99" s="102"/>
      <c r="AR99" s="102"/>
      <c r="AS99" s="102"/>
    </row>
    <row r="100" spans="3:45">
      <c r="C100" s="102"/>
      <c r="D100" s="102"/>
      <c r="E100" s="102"/>
      <c r="F100" s="103"/>
      <c r="G100" s="102"/>
      <c r="H100" s="102"/>
      <c r="I100" s="102"/>
      <c r="J100" s="102"/>
      <c r="K100" s="102"/>
      <c r="L100" s="102"/>
      <c r="M100" s="102"/>
      <c r="N100" s="102"/>
      <c r="O100" s="103"/>
      <c r="P100" s="102"/>
      <c r="Q100" s="102"/>
      <c r="R100" s="102"/>
      <c r="S100" s="102"/>
      <c r="T100" s="102"/>
      <c r="U100" s="102"/>
      <c r="V100" s="102"/>
      <c r="W100" s="102"/>
      <c r="X100" s="103"/>
      <c r="Y100" s="102"/>
      <c r="Z100" s="102"/>
      <c r="AA100" s="102"/>
      <c r="AB100" s="102"/>
      <c r="AC100" s="102"/>
      <c r="AD100" s="102"/>
      <c r="AE100" s="102"/>
      <c r="AF100" s="102"/>
      <c r="AG100" s="103"/>
      <c r="AH100" s="102"/>
      <c r="AI100" s="102"/>
      <c r="AJ100" s="102"/>
      <c r="AK100" s="102"/>
      <c r="AL100" s="102"/>
      <c r="AM100" s="102"/>
      <c r="AP100" s="102"/>
      <c r="AQ100" s="102"/>
      <c r="AR100" s="102"/>
      <c r="AS100" s="102"/>
    </row>
    <row r="101" spans="3:45">
      <c r="C101" s="102"/>
      <c r="D101" s="102"/>
      <c r="E101" s="102"/>
      <c r="F101" s="103"/>
      <c r="G101" s="102"/>
      <c r="H101" s="102"/>
      <c r="I101" s="102"/>
      <c r="J101" s="102"/>
      <c r="K101" s="102"/>
      <c r="L101" s="102"/>
      <c r="M101" s="102"/>
      <c r="N101" s="102"/>
      <c r="O101" s="103"/>
      <c r="P101" s="102"/>
      <c r="Q101" s="102"/>
      <c r="R101" s="102"/>
      <c r="S101" s="102"/>
      <c r="T101" s="102"/>
      <c r="U101" s="102"/>
      <c r="V101" s="102"/>
      <c r="W101" s="102"/>
      <c r="X101" s="103"/>
      <c r="Y101" s="102"/>
      <c r="Z101" s="102"/>
      <c r="AA101" s="102"/>
      <c r="AB101" s="102"/>
      <c r="AC101" s="102"/>
      <c r="AD101" s="102"/>
      <c r="AE101" s="102"/>
      <c r="AF101" s="102"/>
      <c r="AG101" s="103"/>
      <c r="AH101" s="102"/>
      <c r="AI101" s="102"/>
      <c r="AJ101" s="102"/>
      <c r="AK101" s="102"/>
      <c r="AL101" s="102"/>
      <c r="AM101" s="102"/>
      <c r="AP101" s="102"/>
      <c r="AQ101" s="102"/>
      <c r="AR101" s="102"/>
      <c r="AS101" s="102"/>
    </row>
    <row r="102" spans="3:45">
      <c r="C102" s="102"/>
      <c r="D102" s="102"/>
      <c r="E102" s="102"/>
      <c r="F102" s="103"/>
      <c r="G102" s="102"/>
      <c r="H102" s="102"/>
      <c r="I102" s="102"/>
      <c r="J102" s="102"/>
      <c r="K102" s="102"/>
      <c r="L102" s="102"/>
      <c r="M102" s="102"/>
      <c r="N102" s="102"/>
      <c r="O102" s="103"/>
      <c r="P102" s="102"/>
      <c r="Q102" s="102"/>
      <c r="R102" s="102"/>
      <c r="S102" s="102"/>
      <c r="T102" s="102"/>
      <c r="U102" s="102"/>
      <c r="V102" s="102"/>
      <c r="W102" s="102"/>
      <c r="X102" s="103"/>
      <c r="Y102" s="102"/>
      <c r="Z102" s="102"/>
      <c r="AA102" s="102"/>
      <c r="AB102" s="102"/>
      <c r="AC102" s="102"/>
      <c r="AD102" s="102"/>
      <c r="AE102" s="102"/>
      <c r="AF102" s="102"/>
      <c r="AG102" s="103"/>
      <c r="AH102" s="102"/>
      <c r="AI102" s="102"/>
      <c r="AJ102" s="102"/>
      <c r="AK102" s="102"/>
      <c r="AL102" s="102"/>
      <c r="AM102" s="102"/>
      <c r="AP102" s="102"/>
      <c r="AQ102" s="102"/>
      <c r="AR102" s="102"/>
      <c r="AS102" s="102"/>
    </row>
    <row r="103" spans="3:45">
      <c r="C103" s="102"/>
      <c r="D103" s="102"/>
      <c r="E103" s="102"/>
      <c r="F103" s="103"/>
      <c r="G103" s="102"/>
      <c r="H103" s="102"/>
      <c r="I103" s="102"/>
      <c r="J103" s="102"/>
      <c r="K103" s="102"/>
      <c r="L103" s="102"/>
      <c r="M103" s="102"/>
      <c r="N103" s="102"/>
      <c r="O103" s="103"/>
      <c r="P103" s="102"/>
      <c r="Q103" s="102"/>
      <c r="R103" s="102"/>
      <c r="S103" s="102"/>
      <c r="T103" s="102"/>
      <c r="U103" s="102"/>
      <c r="V103" s="102"/>
      <c r="W103" s="102"/>
      <c r="X103" s="103"/>
      <c r="Y103" s="102"/>
      <c r="Z103" s="102"/>
      <c r="AA103" s="102"/>
      <c r="AB103" s="102"/>
      <c r="AC103" s="102"/>
      <c r="AD103" s="102"/>
      <c r="AE103" s="102"/>
      <c r="AF103" s="102"/>
      <c r="AG103" s="103"/>
      <c r="AH103" s="102"/>
      <c r="AI103" s="102"/>
      <c r="AJ103" s="102"/>
      <c r="AK103" s="102"/>
      <c r="AL103" s="102"/>
      <c r="AM103" s="102"/>
      <c r="AP103" s="102"/>
      <c r="AQ103" s="102"/>
      <c r="AR103" s="102"/>
      <c r="AS103" s="102"/>
    </row>
    <row r="104" spans="3:45">
      <c r="C104" s="102"/>
      <c r="D104" s="102"/>
      <c r="E104" s="102"/>
      <c r="F104" s="103"/>
      <c r="G104" s="102"/>
      <c r="H104" s="102"/>
      <c r="I104" s="102"/>
      <c r="J104" s="102"/>
      <c r="K104" s="102"/>
      <c r="L104" s="102"/>
      <c r="M104" s="102"/>
      <c r="N104" s="102"/>
      <c r="O104" s="103"/>
      <c r="P104" s="102"/>
      <c r="Q104" s="102"/>
      <c r="R104" s="102"/>
      <c r="S104" s="102"/>
      <c r="T104" s="102"/>
      <c r="U104" s="102"/>
      <c r="V104" s="102"/>
      <c r="W104" s="102"/>
      <c r="X104" s="103"/>
      <c r="Y104" s="102"/>
      <c r="Z104" s="102"/>
      <c r="AA104" s="102"/>
      <c r="AB104" s="102"/>
      <c r="AC104" s="102"/>
      <c r="AD104" s="102"/>
      <c r="AE104" s="102"/>
      <c r="AF104" s="102"/>
      <c r="AG104" s="103"/>
      <c r="AH104" s="102"/>
      <c r="AI104" s="102"/>
      <c r="AJ104" s="102"/>
      <c r="AK104" s="102"/>
      <c r="AL104" s="102"/>
      <c r="AM104" s="102"/>
      <c r="AP104" s="102"/>
      <c r="AQ104" s="102"/>
      <c r="AR104" s="102"/>
      <c r="AS104" s="102"/>
    </row>
    <row r="105" spans="3:45">
      <c r="C105" s="102"/>
      <c r="D105" s="102"/>
      <c r="E105" s="102"/>
      <c r="F105" s="103"/>
      <c r="G105" s="102"/>
      <c r="H105" s="102"/>
      <c r="I105" s="102"/>
      <c r="J105" s="102"/>
      <c r="K105" s="102"/>
      <c r="L105" s="102"/>
      <c r="M105" s="102"/>
      <c r="N105" s="102"/>
      <c r="O105" s="103"/>
      <c r="P105" s="102"/>
      <c r="Q105" s="102"/>
      <c r="R105" s="102"/>
      <c r="S105" s="102"/>
      <c r="T105" s="102"/>
      <c r="U105" s="102"/>
      <c r="V105" s="102"/>
      <c r="W105" s="102"/>
      <c r="X105" s="103"/>
      <c r="Y105" s="102"/>
      <c r="Z105" s="102"/>
      <c r="AA105" s="102"/>
      <c r="AB105" s="102"/>
      <c r="AC105" s="102"/>
      <c r="AD105" s="102"/>
      <c r="AE105" s="102"/>
      <c r="AF105" s="102"/>
      <c r="AG105" s="103"/>
      <c r="AH105" s="102"/>
      <c r="AI105" s="102"/>
      <c r="AJ105" s="102"/>
      <c r="AK105" s="102"/>
      <c r="AL105" s="102"/>
      <c r="AM105" s="102"/>
      <c r="AP105" s="102"/>
      <c r="AQ105" s="102"/>
      <c r="AR105" s="102"/>
      <c r="AS105" s="102"/>
    </row>
    <row r="106" spans="3:45">
      <c r="C106" s="102"/>
      <c r="D106" s="102"/>
      <c r="E106" s="102"/>
      <c r="F106" s="103"/>
      <c r="G106" s="102"/>
      <c r="H106" s="102"/>
      <c r="I106" s="102"/>
      <c r="J106" s="102"/>
      <c r="K106" s="102"/>
      <c r="L106" s="102"/>
      <c r="M106" s="102"/>
      <c r="N106" s="102"/>
      <c r="O106" s="103"/>
      <c r="P106" s="102"/>
      <c r="Q106" s="102"/>
      <c r="R106" s="102"/>
      <c r="S106" s="102"/>
      <c r="T106" s="102"/>
      <c r="U106" s="102"/>
      <c r="V106" s="102"/>
      <c r="W106" s="102"/>
      <c r="X106" s="103"/>
      <c r="Y106" s="102"/>
      <c r="Z106" s="102"/>
      <c r="AA106" s="102"/>
      <c r="AB106" s="102"/>
      <c r="AC106" s="102"/>
      <c r="AD106" s="102"/>
      <c r="AE106" s="102"/>
      <c r="AF106" s="102"/>
      <c r="AG106" s="103"/>
      <c r="AH106" s="102"/>
      <c r="AI106" s="102"/>
      <c r="AJ106" s="102"/>
      <c r="AK106" s="102"/>
      <c r="AL106" s="102"/>
      <c r="AM106" s="102"/>
      <c r="AP106" s="102"/>
      <c r="AQ106" s="102"/>
      <c r="AR106" s="102"/>
      <c r="AS106" s="102"/>
    </row>
    <row r="107" spans="3:45">
      <c r="C107" s="102"/>
      <c r="D107" s="102"/>
      <c r="E107" s="102"/>
      <c r="F107" s="103"/>
      <c r="G107" s="102"/>
      <c r="H107" s="102"/>
      <c r="I107" s="102"/>
      <c r="J107" s="102"/>
      <c r="K107" s="102"/>
      <c r="L107" s="102"/>
      <c r="M107" s="102"/>
      <c r="N107" s="102"/>
      <c r="O107" s="103"/>
      <c r="P107" s="102"/>
      <c r="Q107" s="102"/>
      <c r="R107" s="102"/>
      <c r="S107" s="102"/>
      <c r="T107" s="102"/>
      <c r="U107" s="102"/>
      <c r="V107" s="102"/>
      <c r="W107" s="102"/>
      <c r="X107" s="103"/>
      <c r="Y107" s="102"/>
      <c r="Z107" s="102"/>
      <c r="AA107" s="102"/>
      <c r="AB107" s="102"/>
      <c r="AC107" s="102"/>
      <c r="AD107" s="102"/>
      <c r="AE107" s="102"/>
      <c r="AF107" s="102"/>
      <c r="AG107" s="103"/>
      <c r="AH107" s="102"/>
      <c r="AI107" s="102"/>
      <c r="AJ107" s="102"/>
      <c r="AK107" s="102"/>
      <c r="AL107" s="102"/>
      <c r="AM107" s="102"/>
      <c r="AP107" s="102"/>
      <c r="AQ107" s="102"/>
      <c r="AR107" s="102"/>
      <c r="AS107" s="102"/>
    </row>
    <row r="108" spans="3:45">
      <c r="C108" s="102"/>
      <c r="D108" s="102"/>
      <c r="E108" s="102"/>
      <c r="F108" s="103"/>
      <c r="G108" s="102"/>
      <c r="H108" s="102"/>
      <c r="I108" s="102"/>
      <c r="J108" s="102"/>
      <c r="K108" s="102"/>
      <c r="L108" s="102"/>
      <c r="M108" s="102"/>
      <c r="N108" s="102"/>
      <c r="O108" s="103"/>
      <c r="P108" s="102"/>
      <c r="Q108" s="102"/>
      <c r="R108" s="102"/>
      <c r="S108" s="102"/>
      <c r="T108" s="102"/>
      <c r="U108" s="102"/>
      <c r="V108" s="102"/>
      <c r="W108" s="102"/>
      <c r="X108" s="103"/>
      <c r="Y108" s="102"/>
      <c r="Z108" s="102"/>
      <c r="AA108" s="102"/>
      <c r="AB108" s="102"/>
      <c r="AC108" s="102"/>
      <c r="AD108" s="102"/>
      <c r="AE108" s="102"/>
      <c r="AF108" s="102"/>
      <c r="AG108" s="103"/>
      <c r="AH108" s="102"/>
      <c r="AI108" s="102"/>
      <c r="AJ108" s="102"/>
      <c r="AK108" s="102"/>
      <c r="AL108" s="102"/>
      <c r="AM108" s="102"/>
      <c r="AP108" s="102"/>
      <c r="AQ108" s="102"/>
      <c r="AR108" s="102"/>
      <c r="AS108" s="102"/>
    </row>
    <row r="109" spans="3:45">
      <c r="C109" s="102"/>
      <c r="D109" s="102"/>
      <c r="E109" s="102"/>
      <c r="F109" s="103"/>
      <c r="G109" s="102"/>
      <c r="H109" s="102"/>
      <c r="I109" s="102"/>
      <c r="J109" s="102"/>
      <c r="K109" s="102"/>
      <c r="L109" s="102"/>
      <c r="M109" s="102"/>
      <c r="N109" s="102"/>
      <c r="O109" s="103"/>
      <c r="P109" s="102"/>
      <c r="Q109" s="102"/>
      <c r="R109" s="102"/>
      <c r="S109" s="102"/>
      <c r="T109" s="102"/>
      <c r="U109" s="102"/>
      <c r="V109" s="102"/>
      <c r="W109" s="102"/>
      <c r="X109" s="103"/>
      <c r="Y109" s="102"/>
      <c r="Z109" s="102"/>
      <c r="AA109" s="102"/>
      <c r="AB109" s="102"/>
      <c r="AC109" s="102"/>
      <c r="AD109" s="102"/>
      <c r="AE109" s="102"/>
      <c r="AF109" s="102"/>
      <c r="AG109" s="103"/>
      <c r="AH109" s="102"/>
      <c r="AI109" s="102"/>
      <c r="AJ109" s="102"/>
      <c r="AK109" s="102"/>
      <c r="AL109" s="102"/>
      <c r="AM109" s="102"/>
      <c r="AP109" s="102"/>
      <c r="AQ109" s="102"/>
      <c r="AR109" s="102"/>
      <c r="AS109" s="102"/>
    </row>
    <row r="110" spans="3:45">
      <c r="C110" s="102"/>
      <c r="D110" s="102"/>
      <c r="E110" s="102"/>
      <c r="F110" s="103"/>
      <c r="G110" s="102"/>
      <c r="H110" s="102"/>
      <c r="I110" s="102"/>
      <c r="J110" s="102"/>
      <c r="K110" s="102"/>
      <c r="L110" s="102"/>
      <c r="M110" s="102"/>
      <c r="N110" s="102"/>
      <c r="O110" s="103"/>
      <c r="P110" s="102"/>
      <c r="Q110" s="102"/>
      <c r="R110" s="102"/>
      <c r="S110" s="102"/>
      <c r="T110" s="102"/>
      <c r="U110" s="102"/>
      <c r="V110" s="102"/>
      <c r="W110" s="102"/>
      <c r="X110" s="103"/>
      <c r="Y110" s="102"/>
      <c r="Z110" s="102"/>
      <c r="AA110" s="102"/>
      <c r="AB110" s="102"/>
      <c r="AC110" s="102"/>
      <c r="AD110" s="102"/>
      <c r="AE110" s="102"/>
      <c r="AF110" s="102"/>
      <c r="AG110" s="103"/>
      <c r="AH110" s="102"/>
      <c r="AI110" s="102"/>
      <c r="AJ110" s="102"/>
      <c r="AK110" s="102"/>
      <c r="AL110" s="102"/>
      <c r="AM110" s="102"/>
      <c r="AP110" s="102"/>
      <c r="AQ110" s="102"/>
      <c r="AR110" s="102"/>
      <c r="AS110" s="102"/>
    </row>
    <row r="111" spans="3:45">
      <c r="C111" s="102"/>
      <c r="D111" s="102"/>
      <c r="E111" s="102"/>
      <c r="F111" s="103"/>
      <c r="G111" s="102"/>
      <c r="H111" s="102"/>
      <c r="I111" s="102"/>
      <c r="J111" s="102"/>
      <c r="K111" s="102"/>
      <c r="L111" s="102"/>
      <c r="M111" s="102"/>
      <c r="N111" s="102"/>
      <c r="O111" s="103"/>
      <c r="P111" s="102"/>
      <c r="Q111" s="102"/>
      <c r="R111" s="102"/>
      <c r="S111" s="102"/>
      <c r="T111" s="102"/>
      <c r="U111" s="102"/>
      <c r="V111" s="102"/>
      <c r="W111" s="102"/>
      <c r="X111" s="103"/>
      <c r="Y111" s="102"/>
      <c r="Z111" s="102"/>
      <c r="AA111" s="102"/>
      <c r="AB111" s="102"/>
      <c r="AC111" s="102"/>
      <c r="AD111" s="102"/>
      <c r="AE111" s="102"/>
      <c r="AF111" s="102"/>
      <c r="AG111" s="103"/>
      <c r="AH111" s="102"/>
      <c r="AI111" s="102"/>
      <c r="AJ111" s="102"/>
      <c r="AK111" s="102"/>
      <c r="AL111" s="102"/>
      <c r="AM111" s="102"/>
      <c r="AP111" s="102"/>
      <c r="AQ111" s="102"/>
      <c r="AR111" s="102"/>
      <c r="AS111" s="102"/>
    </row>
    <row r="112" spans="3:45">
      <c r="C112" s="102"/>
      <c r="D112" s="102"/>
      <c r="E112" s="102"/>
      <c r="F112" s="103"/>
      <c r="G112" s="102"/>
      <c r="H112" s="102"/>
      <c r="I112" s="102"/>
      <c r="J112" s="102"/>
      <c r="K112" s="102"/>
      <c r="L112" s="102"/>
      <c r="M112" s="102"/>
      <c r="N112" s="102"/>
      <c r="O112" s="103"/>
      <c r="P112" s="102"/>
      <c r="Q112" s="102"/>
      <c r="R112" s="102"/>
      <c r="S112" s="102"/>
      <c r="T112" s="102"/>
      <c r="U112" s="102"/>
      <c r="V112" s="102"/>
      <c r="W112" s="102"/>
      <c r="X112" s="103"/>
      <c r="Y112" s="102"/>
      <c r="Z112" s="102"/>
      <c r="AA112" s="102"/>
      <c r="AB112" s="102"/>
      <c r="AC112" s="102"/>
      <c r="AD112" s="102"/>
      <c r="AE112" s="102"/>
      <c r="AF112" s="102"/>
      <c r="AG112" s="103"/>
      <c r="AH112" s="102"/>
      <c r="AI112" s="102"/>
      <c r="AJ112" s="102"/>
      <c r="AK112" s="102"/>
      <c r="AL112" s="102"/>
      <c r="AM112" s="102"/>
      <c r="AP112" s="102"/>
      <c r="AQ112" s="102"/>
      <c r="AR112" s="102"/>
      <c r="AS112" s="102"/>
    </row>
    <row r="113" spans="3:45">
      <c r="C113" s="102"/>
      <c r="D113" s="102"/>
      <c r="E113" s="102"/>
      <c r="F113" s="103"/>
      <c r="G113" s="102"/>
      <c r="H113" s="102"/>
      <c r="I113" s="102"/>
      <c r="J113" s="102"/>
      <c r="K113" s="102"/>
      <c r="L113" s="102"/>
      <c r="M113" s="102"/>
      <c r="N113" s="102"/>
      <c r="O113" s="103"/>
      <c r="P113" s="102"/>
      <c r="Q113" s="102"/>
      <c r="R113" s="102"/>
      <c r="S113" s="102"/>
      <c r="T113" s="102"/>
      <c r="U113" s="102"/>
      <c r="V113" s="102"/>
      <c r="W113" s="102"/>
      <c r="X113" s="103"/>
      <c r="Y113" s="102"/>
      <c r="Z113" s="102"/>
      <c r="AA113" s="102"/>
      <c r="AB113" s="102"/>
      <c r="AC113" s="102"/>
      <c r="AD113" s="102"/>
      <c r="AE113" s="102"/>
      <c r="AF113" s="102"/>
      <c r="AG113" s="103"/>
      <c r="AH113" s="102"/>
      <c r="AI113" s="102"/>
      <c r="AJ113" s="102"/>
      <c r="AK113" s="102"/>
      <c r="AL113" s="102"/>
      <c r="AM113" s="102"/>
      <c r="AP113" s="102"/>
      <c r="AQ113" s="102"/>
      <c r="AR113" s="102"/>
      <c r="AS113" s="102"/>
    </row>
    <row r="114" spans="3:45">
      <c r="C114" s="102"/>
      <c r="D114" s="102"/>
      <c r="E114" s="102"/>
      <c r="F114" s="103"/>
      <c r="G114" s="102"/>
      <c r="H114" s="102"/>
      <c r="I114" s="102"/>
      <c r="J114" s="102"/>
      <c r="K114" s="102"/>
      <c r="L114" s="102"/>
      <c r="M114" s="102"/>
      <c r="N114" s="102"/>
      <c r="O114" s="103"/>
      <c r="P114" s="102"/>
      <c r="Q114" s="102"/>
      <c r="R114" s="102"/>
      <c r="S114" s="102"/>
      <c r="T114" s="102"/>
      <c r="U114" s="102"/>
      <c r="V114" s="102"/>
      <c r="W114" s="102"/>
      <c r="X114" s="103"/>
      <c r="Y114" s="102"/>
      <c r="Z114" s="102"/>
      <c r="AA114" s="102"/>
      <c r="AB114" s="102"/>
      <c r="AC114" s="102"/>
      <c r="AD114" s="102"/>
      <c r="AE114" s="102"/>
      <c r="AF114" s="102"/>
      <c r="AG114" s="103"/>
      <c r="AH114" s="102"/>
      <c r="AI114" s="102"/>
      <c r="AJ114" s="102"/>
      <c r="AK114" s="102"/>
      <c r="AL114" s="102"/>
      <c r="AM114" s="102"/>
      <c r="AP114" s="102"/>
      <c r="AQ114" s="102"/>
      <c r="AR114" s="102"/>
      <c r="AS114" s="102"/>
    </row>
    <row r="115" spans="3:45">
      <c r="C115" s="102"/>
      <c r="D115" s="102"/>
      <c r="E115" s="102"/>
      <c r="F115" s="103"/>
      <c r="G115" s="102"/>
      <c r="H115" s="102"/>
      <c r="I115" s="102"/>
      <c r="J115" s="102"/>
      <c r="K115" s="102"/>
      <c r="L115" s="102"/>
      <c r="M115" s="102"/>
      <c r="N115" s="102"/>
      <c r="O115" s="103"/>
      <c r="P115" s="102"/>
      <c r="Q115" s="102"/>
      <c r="R115" s="102"/>
      <c r="S115" s="102"/>
      <c r="T115" s="102"/>
      <c r="U115" s="102"/>
      <c r="V115" s="102"/>
      <c r="W115" s="102"/>
      <c r="X115" s="103"/>
      <c r="Y115" s="102"/>
      <c r="Z115" s="102"/>
      <c r="AA115" s="102"/>
      <c r="AB115" s="102"/>
      <c r="AC115" s="102"/>
      <c r="AD115" s="102"/>
      <c r="AE115" s="102"/>
      <c r="AF115" s="102"/>
      <c r="AG115" s="103"/>
      <c r="AH115" s="102"/>
      <c r="AI115" s="102"/>
      <c r="AJ115" s="102"/>
      <c r="AK115" s="102"/>
      <c r="AL115" s="102"/>
      <c r="AM115" s="102"/>
      <c r="AP115" s="102"/>
      <c r="AQ115" s="102"/>
      <c r="AR115" s="102"/>
      <c r="AS115" s="102"/>
    </row>
    <row r="116" spans="3:45">
      <c r="C116" s="102"/>
      <c r="D116" s="102"/>
      <c r="E116" s="102"/>
      <c r="F116" s="103"/>
      <c r="G116" s="102"/>
      <c r="H116" s="102"/>
      <c r="I116" s="102"/>
      <c r="J116" s="102"/>
      <c r="K116" s="102"/>
      <c r="L116" s="102"/>
      <c r="M116" s="102"/>
      <c r="N116" s="102"/>
      <c r="O116" s="103"/>
      <c r="P116" s="102"/>
      <c r="Q116" s="102"/>
      <c r="R116" s="102"/>
      <c r="S116" s="102"/>
      <c r="T116" s="102"/>
      <c r="U116" s="102"/>
      <c r="V116" s="102"/>
      <c r="W116" s="102"/>
      <c r="X116" s="103"/>
      <c r="Y116" s="102"/>
      <c r="Z116" s="102"/>
      <c r="AA116" s="102"/>
      <c r="AB116" s="102"/>
      <c r="AC116" s="102"/>
      <c r="AD116" s="102"/>
      <c r="AE116" s="102"/>
      <c r="AF116" s="102"/>
      <c r="AG116" s="103"/>
      <c r="AH116" s="102"/>
      <c r="AI116" s="102"/>
      <c r="AJ116" s="102"/>
      <c r="AK116" s="102"/>
      <c r="AL116" s="102"/>
      <c r="AM116" s="102"/>
      <c r="AP116" s="102"/>
      <c r="AQ116" s="102"/>
      <c r="AR116" s="102"/>
      <c r="AS116" s="102"/>
    </row>
    <row r="117" spans="3:45">
      <c r="C117" s="102"/>
      <c r="D117" s="102"/>
      <c r="E117" s="102"/>
      <c r="F117" s="103"/>
      <c r="G117" s="102"/>
      <c r="H117" s="102"/>
      <c r="I117" s="102"/>
      <c r="J117" s="102"/>
      <c r="K117" s="102"/>
      <c r="L117" s="102"/>
      <c r="M117" s="102"/>
      <c r="N117" s="102"/>
      <c r="O117" s="103"/>
      <c r="P117" s="102"/>
      <c r="Q117" s="102"/>
      <c r="R117" s="102"/>
      <c r="S117" s="102"/>
      <c r="T117" s="102"/>
      <c r="U117" s="102"/>
      <c r="V117" s="102"/>
      <c r="W117" s="102"/>
      <c r="X117" s="103"/>
      <c r="Y117" s="102"/>
      <c r="Z117" s="102"/>
      <c r="AA117" s="102"/>
      <c r="AB117" s="102"/>
      <c r="AC117" s="102"/>
      <c r="AD117" s="102"/>
      <c r="AE117" s="102"/>
      <c r="AF117" s="102"/>
      <c r="AG117" s="103"/>
      <c r="AH117" s="102"/>
      <c r="AI117" s="102"/>
      <c r="AJ117" s="102"/>
      <c r="AK117" s="102"/>
      <c r="AL117" s="102"/>
      <c r="AM117" s="102"/>
      <c r="AP117" s="102"/>
      <c r="AQ117" s="102"/>
      <c r="AR117" s="102"/>
      <c r="AS117" s="102"/>
    </row>
    <row r="118" spans="3:45">
      <c r="C118" s="102"/>
      <c r="D118" s="102"/>
      <c r="E118" s="102"/>
      <c r="F118" s="103"/>
      <c r="G118" s="102"/>
      <c r="H118" s="102"/>
      <c r="I118" s="102"/>
      <c r="J118" s="102"/>
      <c r="K118" s="102"/>
      <c r="L118" s="102"/>
      <c r="M118" s="102"/>
      <c r="N118" s="102"/>
      <c r="O118" s="103"/>
      <c r="P118" s="102"/>
      <c r="Q118" s="102"/>
      <c r="R118" s="102"/>
      <c r="S118" s="102"/>
      <c r="T118" s="102"/>
      <c r="U118" s="102"/>
      <c r="V118" s="102"/>
      <c r="W118" s="102"/>
      <c r="X118" s="103"/>
      <c r="Y118" s="102"/>
      <c r="Z118" s="102"/>
      <c r="AA118" s="102"/>
      <c r="AB118" s="102"/>
      <c r="AC118" s="102"/>
      <c r="AD118" s="102"/>
      <c r="AE118" s="102"/>
      <c r="AF118" s="102"/>
      <c r="AG118" s="103"/>
      <c r="AH118" s="102"/>
      <c r="AI118" s="102"/>
      <c r="AJ118" s="102"/>
      <c r="AK118" s="102"/>
      <c r="AL118" s="102"/>
      <c r="AM118" s="102"/>
      <c r="AP118" s="102"/>
      <c r="AQ118" s="102"/>
      <c r="AR118" s="102"/>
      <c r="AS118" s="102"/>
    </row>
    <row r="119" spans="3:45">
      <c r="C119" s="102"/>
      <c r="D119" s="102"/>
      <c r="E119" s="102"/>
      <c r="F119" s="103"/>
      <c r="G119" s="102"/>
      <c r="H119" s="102"/>
      <c r="I119" s="102"/>
      <c r="J119" s="102"/>
      <c r="K119" s="102"/>
      <c r="L119" s="102"/>
      <c r="M119" s="102"/>
      <c r="N119" s="102"/>
      <c r="O119" s="103"/>
      <c r="P119" s="102"/>
      <c r="Q119" s="102"/>
      <c r="R119" s="102"/>
      <c r="S119" s="102"/>
      <c r="T119" s="102"/>
      <c r="U119" s="102"/>
      <c r="V119" s="102"/>
      <c r="W119" s="102"/>
      <c r="X119" s="103"/>
      <c r="Y119" s="102"/>
      <c r="Z119" s="102"/>
      <c r="AA119" s="102"/>
      <c r="AB119" s="102"/>
      <c r="AC119" s="102"/>
      <c r="AD119" s="102"/>
      <c r="AE119" s="102"/>
      <c r="AF119" s="102"/>
      <c r="AG119" s="103"/>
      <c r="AH119" s="102"/>
      <c r="AI119" s="102"/>
      <c r="AJ119" s="102"/>
      <c r="AK119" s="102"/>
      <c r="AL119" s="102"/>
      <c r="AM119" s="102"/>
      <c r="AP119" s="102"/>
      <c r="AQ119" s="102"/>
      <c r="AR119" s="102"/>
      <c r="AS119" s="102"/>
    </row>
    <row r="120" spans="3:45">
      <c r="C120" s="102"/>
      <c r="D120" s="102"/>
      <c r="E120" s="102"/>
      <c r="F120" s="103"/>
      <c r="G120" s="102"/>
      <c r="H120" s="102"/>
      <c r="I120" s="102"/>
      <c r="J120" s="102"/>
      <c r="K120" s="102"/>
      <c r="L120" s="102"/>
      <c r="M120" s="102"/>
      <c r="N120" s="102"/>
      <c r="O120" s="103"/>
      <c r="P120" s="102"/>
      <c r="Q120" s="102"/>
      <c r="R120" s="102"/>
      <c r="S120" s="102"/>
      <c r="T120" s="102"/>
      <c r="U120" s="102"/>
      <c r="V120" s="102"/>
      <c r="W120" s="102"/>
      <c r="X120" s="103"/>
      <c r="Y120" s="102"/>
      <c r="Z120" s="102"/>
      <c r="AA120" s="102"/>
      <c r="AB120" s="102"/>
      <c r="AC120" s="102"/>
      <c r="AD120" s="102"/>
      <c r="AE120" s="102"/>
      <c r="AF120" s="102"/>
      <c r="AG120" s="103"/>
      <c r="AH120" s="102"/>
      <c r="AI120" s="102"/>
      <c r="AJ120" s="102"/>
      <c r="AK120" s="102"/>
      <c r="AL120" s="102"/>
      <c r="AM120" s="102"/>
      <c r="AP120" s="102"/>
      <c r="AQ120" s="102"/>
      <c r="AR120" s="102"/>
      <c r="AS120" s="102"/>
    </row>
    <row r="121" spans="3:45">
      <c r="C121" s="102"/>
      <c r="D121" s="102"/>
      <c r="E121" s="102"/>
      <c r="F121" s="103"/>
      <c r="G121" s="102"/>
      <c r="H121" s="102"/>
      <c r="I121" s="102"/>
      <c r="J121" s="102"/>
      <c r="K121" s="102"/>
      <c r="L121" s="102"/>
      <c r="M121" s="102"/>
      <c r="N121" s="102"/>
      <c r="O121" s="103"/>
      <c r="P121" s="102"/>
      <c r="Q121" s="102"/>
      <c r="R121" s="102"/>
      <c r="S121" s="102"/>
      <c r="T121" s="102"/>
      <c r="U121" s="102"/>
      <c r="V121" s="102"/>
      <c r="W121" s="102"/>
      <c r="X121" s="103"/>
      <c r="Y121" s="102"/>
      <c r="Z121" s="102"/>
      <c r="AA121" s="102"/>
      <c r="AB121" s="102"/>
      <c r="AC121" s="102"/>
      <c r="AD121" s="102"/>
      <c r="AE121" s="102"/>
      <c r="AF121" s="102"/>
      <c r="AG121" s="103"/>
      <c r="AH121" s="102"/>
      <c r="AI121" s="102"/>
      <c r="AJ121" s="102"/>
      <c r="AK121" s="102"/>
      <c r="AL121" s="102"/>
      <c r="AM121" s="102"/>
      <c r="AP121" s="102"/>
      <c r="AQ121" s="102"/>
      <c r="AR121" s="102"/>
      <c r="AS121" s="102"/>
    </row>
    <row r="122" spans="3:45">
      <c r="C122" s="102"/>
      <c r="D122" s="102"/>
      <c r="E122" s="102"/>
      <c r="F122" s="103"/>
      <c r="G122" s="102"/>
      <c r="H122" s="102"/>
      <c r="I122" s="102"/>
      <c r="J122" s="102"/>
      <c r="K122" s="102"/>
      <c r="L122" s="102"/>
      <c r="M122" s="102"/>
      <c r="N122" s="102"/>
      <c r="O122" s="103"/>
      <c r="P122" s="102"/>
      <c r="Q122" s="102"/>
      <c r="R122" s="102"/>
      <c r="S122" s="102"/>
      <c r="T122" s="102"/>
      <c r="U122" s="102"/>
      <c r="V122" s="102"/>
      <c r="W122" s="102"/>
      <c r="X122" s="103"/>
      <c r="Y122" s="102"/>
      <c r="Z122" s="102"/>
      <c r="AA122" s="102"/>
      <c r="AB122" s="102"/>
      <c r="AC122" s="102"/>
      <c r="AD122" s="102"/>
      <c r="AE122" s="102"/>
      <c r="AF122" s="102"/>
      <c r="AG122" s="103"/>
      <c r="AH122" s="102"/>
      <c r="AI122" s="102"/>
      <c r="AJ122" s="102"/>
      <c r="AK122" s="102"/>
      <c r="AL122" s="102"/>
      <c r="AM122" s="102"/>
      <c r="AP122" s="102"/>
      <c r="AQ122" s="102"/>
      <c r="AR122" s="102"/>
      <c r="AS122" s="102"/>
    </row>
    <row r="123" spans="3:45">
      <c r="C123" s="102"/>
      <c r="D123" s="102"/>
      <c r="E123" s="102"/>
      <c r="F123" s="103"/>
      <c r="G123" s="102"/>
      <c r="H123" s="102"/>
      <c r="I123" s="102"/>
      <c r="J123" s="102"/>
      <c r="K123" s="102"/>
      <c r="L123" s="102"/>
      <c r="M123" s="102"/>
      <c r="N123" s="102"/>
      <c r="O123" s="103"/>
      <c r="P123" s="102"/>
      <c r="Q123" s="102"/>
      <c r="R123" s="102"/>
      <c r="S123" s="102"/>
      <c r="T123" s="102"/>
      <c r="U123" s="102"/>
      <c r="V123" s="102"/>
      <c r="W123" s="102"/>
      <c r="X123" s="103"/>
      <c r="Y123" s="102"/>
      <c r="Z123" s="102"/>
      <c r="AA123" s="102"/>
      <c r="AB123" s="102"/>
      <c r="AC123" s="102"/>
      <c r="AD123" s="102"/>
      <c r="AE123" s="102"/>
      <c r="AF123" s="102"/>
      <c r="AG123" s="103"/>
      <c r="AH123" s="102"/>
      <c r="AI123" s="102"/>
      <c r="AJ123" s="102"/>
      <c r="AK123" s="102"/>
      <c r="AL123" s="102"/>
      <c r="AM123" s="102"/>
      <c r="AP123" s="102"/>
      <c r="AQ123" s="102"/>
      <c r="AR123" s="102"/>
      <c r="AS123" s="102"/>
    </row>
    <row r="124" spans="3:45">
      <c r="C124" s="102"/>
      <c r="D124" s="102"/>
      <c r="E124" s="102"/>
      <c r="F124" s="103"/>
      <c r="G124" s="102"/>
      <c r="H124" s="102"/>
      <c r="I124" s="102"/>
      <c r="J124" s="102"/>
      <c r="K124" s="102"/>
      <c r="L124" s="102"/>
      <c r="M124" s="102"/>
      <c r="N124" s="102"/>
      <c r="O124" s="103"/>
      <c r="P124" s="102"/>
      <c r="Q124" s="102"/>
      <c r="R124" s="102"/>
      <c r="S124" s="102"/>
      <c r="T124" s="102"/>
      <c r="U124" s="102"/>
      <c r="V124" s="102"/>
      <c r="W124" s="102"/>
      <c r="X124" s="103"/>
      <c r="Y124" s="102"/>
      <c r="Z124" s="102"/>
      <c r="AA124" s="102"/>
      <c r="AB124" s="102"/>
      <c r="AC124" s="102"/>
      <c r="AD124" s="102"/>
      <c r="AE124" s="102"/>
      <c r="AF124" s="102"/>
      <c r="AG124" s="103"/>
      <c r="AH124" s="102"/>
      <c r="AI124" s="102"/>
      <c r="AJ124" s="102"/>
      <c r="AK124" s="102"/>
      <c r="AL124" s="102"/>
      <c r="AM124" s="102"/>
      <c r="AP124" s="102"/>
      <c r="AQ124" s="102"/>
      <c r="AR124" s="102"/>
      <c r="AS124" s="102"/>
    </row>
    <row r="125" spans="3:45">
      <c r="C125" s="102"/>
      <c r="D125" s="102"/>
      <c r="E125" s="102"/>
      <c r="F125" s="103"/>
      <c r="G125" s="102"/>
      <c r="H125" s="102"/>
      <c r="I125" s="102"/>
      <c r="J125" s="102"/>
      <c r="K125" s="102"/>
      <c r="L125" s="102"/>
      <c r="M125" s="102"/>
      <c r="N125" s="102"/>
      <c r="O125" s="103"/>
      <c r="P125" s="102"/>
      <c r="Q125" s="102"/>
      <c r="R125" s="102"/>
      <c r="S125" s="102"/>
      <c r="T125" s="102"/>
      <c r="U125" s="102"/>
      <c r="V125" s="102"/>
      <c r="W125" s="102"/>
      <c r="X125" s="103"/>
      <c r="Y125" s="102"/>
      <c r="Z125" s="102"/>
      <c r="AA125" s="102"/>
      <c r="AB125" s="102"/>
      <c r="AC125" s="102"/>
      <c r="AD125" s="102"/>
      <c r="AE125" s="102"/>
      <c r="AF125" s="102"/>
      <c r="AG125" s="103"/>
      <c r="AH125" s="102"/>
      <c r="AI125" s="102"/>
      <c r="AJ125" s="102"/>
      <c r="AK125" s="102"/>
      <c r="AL125" s="102"/>
      <c r="AM125" s="102"/>
      <c r="AP125" s="102"/>
      <c r="AQ125" s="102"/>
      <c r="AR125" s="102"/>
      <c r="AS125" s="102"/>
    </row>
    <row r="126" spans="3:45">
      <c r="C126" s="102"/>
      <c r="D126" s="102"/>
      <c r="E126" s="102"/>
      <c r="F126" s="103"/>
      <c r="G126" s="102"/>
      <c r="H126" s="102"/>
      <c r="I126" s="102"/>
      <c r="J126" s="102"/>
      <c r="K126" s="102"/>
      <c r="L126" s="102"/>
      <c r="M126" s="102"/>
      <c r="N126" s="102"/>
      <c r="O126" s="103"/>
      <c r="P126" s="102"/>
      <c r="Q126" s="102"/>
      <c r="R126" s="102"/>
      <c r="S126" s="102"/>
      <c r="T126" s="102"/>
      <c r="U126" s="102"/>
      <c r="V126" s="102"/>
      <c r="W126" s="102"/>
      <c r="X126" s="103"/>
      <c r="Y126" s="102"/>
      <c r="Z126" s="102"/>
      <c r="AA126" s="102"/>
      <c r="AB126" s="102"/>
      <c r="AC126" s="102"/>
      <c r="AD126" s="102"/>
      <c r="AE126" s="102"/>
      <c r="AF126" s="102"/>
      <c r="AG126" s="103"/>
      <c r="AH126" s="102"/>
      <c r="AI126" s="102"/>
      <c r="AJ126" s="102"/>
      <c r="AK126" s="102"/>
      <c r="AL126" s="102"/>
      <c r="AM126" s="102"/>
      <c r="AP126" s="102"/>
      <c r="AQ126" s="102"/>
      <c r="AR126" s="102"/>
      <c r="AS126" s="102"/>
    </row>
    <row r="127" spans="3:45">
      <c r="C127" s="102"/>
      <c r="D127" s="102"/>
      <c r="E127" s="102"/>
      <c r="F127" s="103"/>
      <c r="G127" s="102"/>
      <c r="H127" s="102"/>
      <c r="I127" s="102"/>
      <c r="J127" s="102"/>
      <c r="K127" s="102"/>
      <c r="L127" s="102"/>
      <c r="M127" s="102"/>
      <c r="N127" s="102"/>
      <c r="O127" s="103"/>
      <c r="P127" s="102"/>
      <c r="Q127" s="102"/>
      <c r="R127" s="102"/>
      <c r="S127" s="102"/>
      <c r="T127" s="102"/>
      <c r="U127" s="102"/>
      <c r="V127" s="102"/>
      <c r="W127" s="102"/>
      <c r="X127" s="103"/>
      <c r="Y127" s="102"/>
      <c r="Z127" s="102"/>
      <c r="AA127" s="102"/>
      <c r="AB127" s="102"/>
      <c r="AC127" s="102"/>
      <c r="AD127" s="102"/>
      <c r="AE127" s="102"/>
      <c r="AF127" s="102"/>
      <c r="AG127" s="103"/>
      <c r="AH127" s="102"/>
      <c r="AI127" s="102"/>
      <c r="AJ127" s="102"/>
      <c r="AK127" s="102"/>
      <c r="AL127" s="102"/>
      <c r="AM127" s="102"/>
      <c r="AP127" s="102"/>
      <c r="AQ127" s="102"/>
      <c r="AR127" s="102"/>
      <c r="AS127" s="102"/>
    </row>
    <row r="128" spans="3:45">
      <c r="C128" s="102"/>
      <c r="D128" s="102"/>
      <c r="E128" s="102"/>
      <c r="F128" s="103"/>
      <c r="G128" s="102"/>
      <c r="H128" s="102"/>
      <c r="I128" s="102"/>
      <c r="J128" s="102"/>
      <c r="K128" s="102"/>
      <c r="L128" s="102"/>
      <c r="M128" s="102"/>
      <c r="N128" s="102"/>
      <c r="O128" s="103"/>
      <c r="P128" s="102"/>
      <c r="Q128" s="102"/>
      <c r="R128" s="102"/>
      <c r="S128" s="102"/>
      <c r="T128" s="102"/>
      <c r="U128" s="102"/>
      <c r="V128" s="102"/>
      <c r="W128" s="102"/>
      <c r="X128" s="103"/>
      <c r="Y128" s="102"/>
      <c r="Z128" s="102"/>
      <c r="AA128" s="102"/>
      <c r="AB128" s="102"/>
      <c r="AC128" s="102"/>
      <c r="AD128" s="102"/>
      <c r="AE128" s="102"/>
      <c r="AF128" s="102"/>
      <c r="AG128" s="103"/>
      <c r="AH128" s="102"/>
      <c r="AI128" s="102"/>
      <c r="AJ128" s="102"/>
      <c r="AK128" s="102"/>
      <c r="AL128" s="102"/>
      <c r="AM128" s="102"/>
      <c r="AP128" s="102"/>
      <c r="AQ128" s="102"/>
      <c r="AR128" s="102"/>
      <c r="AS128" s="102"/>
    </row>
    <row r="129" spans="3:45">
      <c r="C129" s="102"/>
      <c r="D129" s="102"/>
      <c r="E129" s="102"/>
      <c r="F129" s="103"/>
      <c r="G129" s="102"/>
      <c r="H129" s="102"/>
      <c r="I129" s="102"/>
      <c r="J129" s="102"/>
      <c r="K129" s="102"/>
      <c r="L129" s="102"/>
      <c r="M129" s="102"/>
      <c r="N129" s="102"/>
      <c r="O129" s="103"/>
      <c r="P129" s="102"/>
      <c r="Q129" s="102"/>
      <c r="R129" s="102"/>
      <c r="S129" s="102"/>
      <c r="T129" s="102"/>
      <c r="U129" s="102"/>
      <c r="V129" s="102"/>
      <c r="W129" s="102"/>
      <c r="X129" s="103"/>
      <c r="Y129" s="102"/>
      <c r="Z129" s="102"/>
      <c r="AA129" s="102"/>
      <c r="AB129" s="102"/>
      <c r="AC129" s="102"/>
      <c r="AD129" s="102"/>
      <c r="AE129" s="102"/>
      <c r="AF129" s="102"/>
      <c r="AG129" s="103"/>
      <c r="AH129" s="102"/>
      <c r="AI129" s="102"/>
      <c r="AJ129" s="102"/>
      <c r="AK129" s="102"/>
      <c r="AL129" s="102"/>
      <c r="AM129" s="102"/>
      <c r="AP129" s="102"/>
      <c r="AQ129" s="102"/>
      <c r="AR129" s="102"/>
      <c r="AS129" s="102"/>
    </row>
    <row r="130" spans="3:45">
      <c r="C130" s="102"/>
      <c r="D130" s="102"/>
      <c r="E130" s="102"/>
      <c r="F130" s="103"/>
      <c r="G130" s="102"/>
      <c r="H130" s="102"/>
      <c r="I130" s="102"/>
      <c r="J130" s="102"/>
      <c r="K130" s="102"/>
      <c r="L130" s="102"/>
      <c r="M130" s="102"/>
      <c r="N130" s="102"/>
      <c r="O130" s="103"/>
      <c r="P130" s="102"/>
      <c r="Q130" s="102"/>
      <c r="R130" s="102"/>
      <c r="S130" s="102"/>
      <c r="T130" s="102"/>
      <c r="U130" s="102"/>
      <c r="V130" s="102"/>
      <c r="W130" s="102"/>
      <c r="X130" s="103"/>
      <c r="Y130" s="102"/>
      <c r="Z130" s="102"/>
      <c r="AA130" s="102"/>
      <c r="AB130" s="102"/>
      <c r="AC130" s="102"/>
      <c r="AD130" s="102"/>
      <c r="AE130" s="102"/>
      <c r="AF130" s="102"/>
      <c r="AG130" s="103"/>
      <c r="AH130" s="102"/>
      <c r="AI130" s="102"/>
      <c r="AJ130" s="102"/>
      <c r="AK130" s="102"/>
      <c r="AL130" s="102"/>
      <c r="AM130" s="102"/>
      <c r="AP130" s="102"/>
      <c r="AQ130" s="102"/>
      <c r="AR130" s="102"/>
      <c r="AS130" s="102"/>
    </row>
    <row r="131" spans="3:45">
      <c r="C131" s="102"/>
      <c r="D131" s="102"/>
      <c r="E131" s="102"/>
      <c r="F131" s="103"/>
      <c r="G131" s="102"/>
      <c r="H131" s="102"/>
      <c r="I131" s="102"/>
      <c r="J131" s="102"/>
      <c r="K131" s="102"/>
      <c r="L131" s="102"/>
      <c r="M131" s="102"/>
      <c r="N131" s="102"/>
      <c r="O131" s="103"/>
      <c r="P131" s="102"/>
      <c r="Q131" s="102"/>
      <c r="R131" s="102"/>
      <c r="S131" s="102"/>
      <c r="T131" s="102"/>
      <c r="U131" s="102"/>
      <c r="V131" s="102"/>
      <c r="W131" s="102"/>
      <c r="X131" s="103"/>
      <c r="Y131" s="102"/>
      <c r="Z131" s="102"/>
      <c r="AA131" s="102"/>
      <c r="AB131" s="102"/>
      <c r="AC131" s="102"/>
      <c r="AD131" s="102"/>
      <c r="AE131" s="102"/>
      <c r="AF131" s="102"/>
      <c r="AG131" s="103"/>
      <c r="AH131" s="102"/>
      <c r="AI131" s="102"/>
      <c r="AJ131" s="102"/>
      <c r="AK131" s="102"/>
      <c r="AL131" s="102"/>
      <c r="AM131" s="102"/>
      <c r="AP131" s="102"/>
      <c r="AQ131" s="102"/>
      <c r="AR131" s="102"/>
      <c r="AS131" s="102"/>
    </row>
    <row r="132" spans="3:45">
      <c r="C132" s="102"/>
      <c r="D132" s="102"/>
      <c r="E132" s="102"/>
      <c r="F132" s="103"/>
      <c r="G132" s="102"/>
      <c r="H132" s="102"/>
      <c r="I132" s="102"/>
      <c r="J132" s="102"/>
      <c r="K132" s="102"/>
      <c r="L132" s="102"/>
      <c r="M132" s="102"/>
      <c r="N132" s="102"/>
      <c r="O132" s="103"/>
      <c r="P132" s="102"/>
      <c r="Q132" s="102"/>
      <c r="R132" s="102"/>
      <c r="S132" s="102"/>
      <c r="T132" s="102"/>
      <c r="U132" s="102"/>
      <c r="V132" s="102"/>
      <c r="W132" s="102"/>
      <c r="X132" s="103"/>
      <c r="Y132" s="102"/>
      <c r="Z132" s="102"/>
      <c r="AA132" s="102"/>
      <c r="AB132" s="102"/>
      <c r="AC132" s="102"/>
      <c r="AD132" s="102"/>
      <c r="AE132" s="102"/>
      <c r="AF132" s="102"/>
      <c r="AG132" s="103"/>
      <c r="AH132" s="102"/>
      <c r="AI132" s="102"/>
      <c r="AJ132" s="102"/>
      <c r="AK132" s="102"/>
      <c r="AL132" s="102"/>
      <c r="AM132" s="102"/>
      <c r="AP132" s="102"/>
      <c r="AQ132" s="102"/>
      <c r="AR132" s="102"/>
      <c r="AS132" s="102"/>
    </row>
    <row r="133" spans="3:45">
      <c r="C133" s="102"/>
      <c r="D133" s="102"/>
      <c r="E133" s="102"/>
      <c r="F133" s="103"/>
      <c r="G133" s="102"/>
      <c r="H133" s="102"/>
      <c r="I133" s="102"/>
      <c r="J133" s="102"/>
      <c r="K133" s="102"/>
      <c r="L133" s="102"/>
      <c r="M133" s="102"/>
      <c r="N133" s="102"/>
      <c r="O133" s="103"/>
      <c r="P133" s="102"/>
      <c r="Q133" s="102"/>
      <c r="R133" s="102"/>
      <c r="S133" s="102"/>
      <c r="T133" s="102"/>
      <c r="U133" s="102"/>
      <c r="V133" s="102"/>
      <c r="W133" s="102"/>
      <c r="X133" s="103"/>
      <c r="Y133" s="102"/>
      <c r="Z133" s="102"/>
      <c r="AA133" s="102"/>
      <c r="AB133" s="102"/>
      <c r="AC133" s="102"/>
      <c r="AD133" s="102"/>
      <c r="AE133" s="102"/>
      <c r="AF133" s="102"/>
      <c r="AG133" s="103"/>
      <c r="AH133" s="102"/>
      <c r="AI133" s="102"/>
      <c r="AJ133" s="102"/>
      <c r="AK133" s="102"/>
      <c r="AL133" s="102"/>
      <c r="AM133" s="102"/>
      <c r="AP133" s="102"/>
      <c r="AQ133" s="102"/>
      <c r="AR133" s="102"/>
      <c r="AS133" s="102"/>
    </row>
    <row r="134" spans="3:45">
      <c r="C134" s="102"/>
      <c r="D134" s="102"/>
      <c r="E134" s="102"/>
      <c r="F134" s="103"/>
      <c r="G134" s="102"/>
      <c r="H134" s="102"/>
      <c r="I134" s="102"/>
      <c r="J134" s="102"/>
      <c r="K134" s="102"/>
      <c r="L134" s="102"/>
      <c r="M134" s="102"/>
      <c r="N134" s="102"/>
      <c r="O134" s="103"/>
      <c r="P134" s="102"/>
      <c r="Q134" s="102"/>
      <c r="R134" s="102"/>
      <c r="S134" s="102"/>
      <c r="T134" s="102"/>
      <c r="U134" s="102"/>
      <c r="V134" s="102"/>
      <c r="W134" s="102"/>
      <c r="X134" s="103"/>
      <c r="Y134" s="102"/>
      <c r="Z134" s="102"/>
      <c r="AA134" s="102"/>
      <c r="AB134" s="102"/>
      <c r="AC134" s="102"/>
      <c r="AD134" s="102"/>
      <c r="AE134" s="102"/>
      <c r="AF134" s="102"/>
      <c r="AG134" s="103"/>
      <c r="AH134" s="102"/>
      <c r="AI134" s="102"/>
      <c r="AJ134" s="102"/>
      <c r="AK134" s="102"/>
      <c r="AL134" s="102"/>
      <c r="AM134" s="102"/>
      <c r="AP134" s="102"/>
      <c r="AQ134" s="102"/>
      <c r="AR134" s="102"/>
      <c r="AS134" s="102"/>
    </row>
    <row r="135" spans="3:45">
      <c r="C135" s="102"/>
      <c r="D135" s="102"/>
      <c r="E135" s="102"/>
      <c r="F135" s="103"/>
      <c r="G135" s="102"/>
      <c r="H135" s="102"/>
      <c r="I135" s="102"/>
      <c r="J135" s="102"/>
      <c r="K135" s="102"/>
      <c r="L135" s="102"/>
      <c r="M135" s="102"/>
      <c r="N135" s="102"/>
      <c r="O135" s="103"/>
      <c r="P135" s="102"/>
      <c r="Q135" s="102"/>
      <c r="R135" s="102"/>
      <c r="S135" s="102"/>
      <c r="T135" s="102"/>
      <c r="U135" s="102"/>
      <c r="V135" s="102"/>
      <c r="W135" s="102"/>
      <c r="X135" s="103"/>
      <c r="Y135" s="102"/>
      <c r="Z135" s="102"/>
      <c r="AA135" s="102"/>
      <c r="AB135" s="102"/>
      <c r="AC135" s="102"/>
      <c r="AD135" s="102"/>
      <c r="AE135" s="102"/>
      <c r="AF135" s="102"/>
      <c r="AG135" s="103"/>
      <c r="AH135" s="102"/>
      <c r="AI135" s="102"/>
      <c r="AJ135" s="102"/>
      <c r="AK135" s="102"/>
      <c r="AL135" s="102"/>
      <c r="AM135" s="102"/>
      <c r="AP135" s="102"/>
      <c r="AQ135" s="102"/>
      <c r="AR135" s="102"/>
      <c r="AS135" s="102"/>
    </row>
    <row r="136" spans="3:45">
      <c r="C136" s="102"/>
      <c r="D136" s="102"/>
      <c r="E136" s="102"/>
      <c r="F136" s="103"/>
      <c r="G136" s="102"/>
      <c r="H136" s="102"/>
      <c r="I136" s="102"/>
      <c r="J136" s="102"/>
      <c r="K136" s="102"/>
      <c r="L136" s="102"/>
      <c r="M136" s="102"/>
      <c r="N136" s="102"/>
      <c r="O136" s="103"/>
      <c r="P136" s="102"/>
      <c r="Q136" s="102"/>
      <c r="R136" s="102"/>
      <c r="S136" s="102"/>
      <c r="T136" s="102"/>
      <c r="U136" s="102"/>
      <c r="V136" s="102"/>
      <c r="W136" s="102"/>
      <c r="X136" s="103"/>
      <c r="Y136" s="102"/>
      <c r="Z136" s="102"/>
      <c r="AA136" s="102"/>
      <c r="AB136" s="102"/>
      <c r="AC136" s="102"/>
      <c r="AD136" s="102"/>
      <c r="AE136" s="102"/>
      <c r="AF136" s="102"/>
      <c r="AG136" s="103"/>
      <c r="AH136" s="102"/>
      <c r="AI136" s="102"/>
      <c r="AJ136" s="102"/>
      <c r="AK136" s="102"/>
      <c r="AL136" s="102"/>
      <c r="AM136" s="102"/>
      <c r="AP136" s="102"/>
      <c r="AQ136" s="102"/>
      <c r="AR136" s="102"/>
      <c r="AS136" s="102"/>
    </row>
    <row r="137" spans="3:45">
      <c r="C137" s="102"/>
      <c r="D137" s="102"/>
      <c r="E137" s="102"/>
      <c r="F137" s="103"/>
      <c r="G137" s="102"/>
      <c r="H137" s="102"/>
      <c r="I137" s="102"/>
      <c r="J137" s="102"/>
      <c r="K137" s="102"/>
      <c r="L137" s="102"/>
      <c r="M137" s="102"/>
      <c r="N137" s="102"/>
      <c r="O137" s="103"/>
      <c r="P137" s="102"/>
      <c r="Q137" s="102"/>
      <c r="R137" s="102"/>
      <c r="S137" s="102"/>
      <c r="T137" s="102"/>
      <c r="U137" s="102"/>
      <c r="V137" s="102"/>
      <c r="W137" s="102"/>
      <c r="X137" s="103"/>
      <c r="Y137" s="102"/>
      <c r="Z137" s="102"/>
      <c r="AA137" s="102"/>
      <c r="AB137" s="102"/>
      <c r="AC137" s="102"/>
      <c r="AD137" s="102"/>
      <c r="AE137" s="102"/>
      <c r="AF137" s="102"/>
      <c r="AG137" s="103"/>
      <c r="AH137" s="102"/>
      <c r="AI137" s="102"/>
      <c r="AJ137" s="102"/>
      <c r="AK137" s="102"/>
      <c r="AL137" s="102"/>
      <c r="AM137" s="102"/>
      <c r="AP137" s="102"/>
      <c r="AQ137" s="102"/>
      <c r="AR137" s="102"/>
      <c r="AS137" s="102"/>
    </row>
    <row r="138" spans="3:45">
      <c r="C138" s="102"/>
      <c r="D138" s="102"/>
      <c r="E138" s="102"/>
      <c r="F138" s="103"/>
      <c r="G138" s="102"/>
      <c r="H138" s="102"/>
      <c r="I138" s="102"/>
      <c r="J138" s="102"/>
      <c r="K138" s="102"/>
      <c r="L138" s="102"/>
      <c r="M138" s="102"/>
      <c r="N138" s="102"/>
      <c r="O138" s="103"/>
      <c r="P138" s="102"/>
      <c r="Q138" s="102"/>
      <c r="R138" s="102"/>
      <c r="S138" s="102"/>
      <c r="T138" s="102"/>
      <c r="U138" s="102"/>
      <c r="V138" s="102"/>
      <c r="W138" s="102"/>
      <c r="X138" s="103"/>
      <c r="Y138" s="102"/>
      <c r="Z138" s="102"/>
      <c r="AA138" s="102"/>
      <c r="AB138" s="102"/>
      <c r="AC138" s="102"/>
      <c r="AD138" s="102"/>
      <c r="AE138" s="102"/>
      <c r="AF138" s="102"/>
      <c r="AG138" s="103"/>
      <c r="AH138" s="102"/>
      <c r="AI138" s="102"/>
      <c r="AJ138" s="102"/>
      <c r="AK138" s="102"/>
      <c r="AL138" s="102"/>
      <c r="AM138" s="102"/>
      <c r="AP138" s="102"/>
      <c r="AQ138" s="102"/>
      <c r="AR138" s="102"/>
      <c r="AS138" s="102"/>
    </row>
    <row r="139" spans="3:45">
      <c r="C139" s="102"/>
      <c r="D139" s="102"/>
      <c r="E139" s="102"/>
      <c r="F139" s="103"/>
      <c r="G139" s="102"/>
      <c r="H139" s="102"/>
      <c r="I139" s="102"/>
      <c r="J139" s="102"/>
      <c r="K139" s="102"/>
      <c r="L139" s="102"/>
      <c r="M139" s="102"/>
      <c r="N139" s="102"/>
      <c r="O139" s="103"/>
      <c r="P139" s="102"/>
      <c r="Q139" s="102"/>
      <c r="R139" s="102"/>
      <c r="S139" s="102"/>
      <c r="T139" s="102"/>
      <c r="U139" s="102"/>
      <c r="V139" s="102"/>
      <c r="W139" s="102"/>
      <c r="X139" s="103"/>
      <c r="Y139" s="102"/>
      <c r="Z139" s="102"/>
      <c r="AA139" s="102"/>
      <c r="AB139" s="102"/>
      <c r="AC139" s="102"/>
      <c r="AD139" s="102"/>
      <c r="AE139" s="102"/>
      <c r="AF139" s="102"/>
      <c r="AG139" s="103"/>
      <c r="AH139" s="102"/>
      <c r="AI139" s="102"/>
      <c r="AJ139" s="102"/>
      <c r="AK139" s="102"/>
      <c r="AL139" s="102"/>
      <c r="AM139" s="102"/>
      <c r="AP139" s="102"/>
      <c r="AQ139" s="102"/>
      <c r="AR139" s="102"/>
      <c r="AS139" s="102"/>
    </row>
    <row r="140" spans="3:45">
      <c r="C140" s="102"/>
      <c r="D140" s="102"/>
      <c r="E140" s="102"/>
      <c r="F140" s="103"/>
      <c r="G140" s="102"/>
      <c r="H140" s="102"/>
      <c r="I140" s="102"/>
      <c r="J140" s="102"/>
      <c r="K140" s="102"/>
      <c r="L140" s="102"/>
      <c r="M140" s="102"/>
      <c r="N140" s="102"/>
      <c r="O140" s="103"/>
      <c r="P140" s="102"/>
      <c r="Q140" s="102"/>
      <c r="R140" s="102"/>
      <c r="S140" s="102"/>
      <c r="T140" s="102"/>
      <c r="U140" s="102"/>
      <c r="V140" s="102"/>
      <c r="W140" s="102"/>
      <c r="X140" s="103"/>
      <c r="Y140" s="102"/>
      <c r="Z140" s="102"/>
      <c r="AA140" s="102"/>
      <c r="AB140" s="102"/>
      <c r="AC140" s="102"/>
      <c r="AD140" s="102"/>
      <c r="AE140" s="102"/>
      <c r="AF140" s="102"/>
      <c r="AG140" s="103"/>
      <c r="AH140" s="102"/>
      <c r="AI140" s="102"/>
      <c r="AJ140" s="102"/>
      <c r="AK140" s="102"/>
      <c r="AL140" s="102"/>
      <c r="AM140" s="102"/>
      <c r="AP140" s="102"/>
      <c r="AQ140" s="102"/>
      <c r="AR140" s="102"/>
      <c r="AS140" s="102"/>
    </row>
    <row r="141" spans="3:45">
      <c r="C141" s="102"/>
      <c r="D141" s="102"/>
      <c r="E141" s="102"/>
      <c r="F141" s="103"/>
      <c r="G141" s="102"/>
      <c r="H141" s="102"/>
      <c r="I141" s="102"/>
      <c r="J141" s="102"/>
      <c r="K141" s="102"/>
      <c r="L141" s="102"/>
      <c r="M141" s="102"/>
      <c r="N141" s="102"/>
      <c r="O141" s="103"/>
      <c r="P141" s="102"/>
      <c r="Q141" s="102"/>
      <c r="R141" s="102"/>
      <c r="S141" s="102"/>
      <c r="T141" s="102"/>
      <c r="U141" s="102"/>
      <c r="V141" s="102"/>
      <c r="W141" s="102"/>
      <c r="X141" s="103"/>
      <c r="Y141" s="102"/>
      <c r="Z141" s="102"/>
      <c r="AA141" s="102"/>
      <c r="AB141" s="102"/>
      <c r="AC141" s="102"/>
      <c r="AD141" s="102"/>
      <c r="AE141" s="102"/>
      <c r="AF141" s="102"/>
      <c r="AG141" s="103"/>
      <c r="AH141" s="102"/>
      <c r="AI141" s="102"/>
      <c r="AJ141" s="102"/>
      <c r="AK141" s="102"/>
      <c r="AL141" s="102"/>
      <c r="AM141" s="102"/>
      <c r="AP141" s="102"/>
      <c r="AQ141" s="102"/>
      <c r="AR141" s="102"/>
      <c r="AS141" s="102"/>
    </row>
    <row r="142" spans="3:45">
      <c r="C142" s="102"/>
      <c r="D142" s="102"/>
      <c r="E142" s="102"/>
      <c r="F142" s="103"/>
      <c r="G142" s="102"/>
      <c r="H142" s="102"/>
      <c r="I142" s="102"/>
      <c r="J142" s="102"/>
      <c r="K142" s="102"/>
      <c r="L142" s="102"/>
      <c r="M142" s="102"/>
      <c r="N142" s="102"/>
      <c r="O142" s="103"/>
      <c r="P142" s="102"/>
      <c r="Q142" s="102"/>
      <c r="R142" s="102"/>
      <c r="S142" s="102"/>
      <c r="T142" s="102"/>
      <c r="U142" s="102"/>
      <c r="V142" s="102"/>
      <c r="W142" s="102"/>
      <c r="X142" s="103"/>
      <c r="Y142" s="102"/>
      <c r="Z142" s="102"/>
      <c r="AA142" s="102"/>
      <c r="AB142" s="102"/>
      <c r="AC142" s="102"/>
      <c r="AD142" s="102"/>
      <c r="AE142" s="102"/>
      <c r="AF142" s="102"/>
      <c r="AG142" s="103"/>
      <c r="AH142" s="102"/>
      <c r="AI142" s="102"/>
      <c r="AJ142" s="102"/>
      <c r="AK142" s="102"/>
      <c r="AL142" s="102"/>
      <c r="AM142" s="102"/>
      <c r="AP142" s="102"/>
      <c r="AQ142" s="102"/>
      <c r="AR142" s="102"/>
      <c r="AS142" s="102"/>
    </row>
    <row r="143" spans="3:45">
      <c r="C143" s="102"/>
      <c r="D143" s="102"/>
      <c r="E143" s="102"/>
      <c r="F143" s="103"/>
      <c r="G143" s="102"/>
      <c r="H143" s="102"/>
      <c r="I143" s="102"/>
      <c r="J143" s="102"/>
      <c r="K143" s="102"/>
      <c r="L143" s="102"/>
      <c r="M143" s="102"/>
      <c r="N143" s="102"/>
      <c r="O143" s="103"/>
      <c r="P143" s="102"/>
      <c r="Q143" s="102"/>
      <c r="R143" s="102"/>
      <c r="S143" s="102"/>
      <c r="T143" s="102"/>
      <c r="U143" s="102"/>
      <c r="V143" s="102"/>
      <c r="W143" s="102"/>
      <c r="X143" s="103"/>
      <c r="Y143" s="102"/>
      <c r="Z143" s="102"/>
      <c r="AA143" s="102"/>
      <c r="AB143" s="102"/>
      <c r="AC143" s="102"/>
      <c r="AD143" s="102"/>
      <c r="AE143" s="102"/>
      <c r="AF143" s="102"/>
      <c r="AG143" s="103"/>
      <c r="AH143" s="102"/>
      <c r="AI143" s="102"/>
      <c r="AJ143" s="102"/>
      <c r="AK143" s="102"/>
      <c r="AL143" s="102"/>
      <c r="AM143" s="102"/>
      <c r="AP143" s="102"/>
      <c r="AQ143" s="102"/>
      <c r="AR143" s="102"/>
      <c r="AS143" s="102"/>
    </row>
    <row r="144" spans="3:45">
      <c r="C144" s="102"/>
      <c r="D144" s="102"/>
      <c r="E144" s="102"/>
      <c r="F144" s="103"/>
      <c r="G144" s="102"/>
      <c r="H144" s="102"/>
      <c r="I144" s="102"/>
      <c r="J144" s="102"/>
      <c r="K144" s="102"/>
      <c r="L144" s="102"/>
      <c r="M144" s="102"/>
      <c r="N144" s="102"/>
      <c r="O144" s="103"/>
      <c r="P144" s="102"/>
      <c r="Q144" s="102"/>
      <c r="R144" s="102"/>
      <c r="S144" s="102"/>
      <c r="T144" s="102"/>
      <c r="U144" s="102"/>
      <c r="V144" s="102"/>
      <c r="W144" s="102"/>
      <c r="X144" s="103"/>
      <c r="Y144" s="102"/>
      <c r="Z144" s="102"/>
      <c r="AA144" s="102"/>
      <c r="AB144" s="102"/>
      <c r="AC144" s="102"/>
      <c r="AD144" s="102"/>
      <c r="AE144" s="102"/>
      <c r="AF144" s="102"/>
      <c r="AG144" s="103"/>
      <c r="AH144" s="102"/>
      <c r="AI144" s="102"/>
      <c r="AJ144" s="102"/>
      <c r="AK144" s="102"/>
      <c r="AL144" s="102"/>
      <c r="AM144" s="102"/>
      <c r="AP144" s="102"/>
      <c r="AQ144" s="102"/>
      <c r="AR144" s="102"/>
      <c r="AS144" s="102"/>
    </row>
    <row r="145" spans="3:45">
      <c r="C145" s="102"/>
      <c r="D145" s="102"/>
      <c r="E145" s="102"/>
      <c r="F145" s="103"/>
      <c r="G145" s="102"/>
      <c r="H145" s="102"/>
      <c r="I145" s="102"/>
      <c r="J145" s="102"/>
      <c r="K145" s="102"/>
      <c r="L145" s="102"/>
      <c r="M145" s="102"/>
      <c r="N145" s="102"/>
      <c r="O145" s="103"/>
      <c r="P145" s="102"/>
      <c r="Q145" s="102"/>
      <c r="R145" s="102"/>
      <c r="S145" s="102"/>
      <c r="T145" s="102"/>
      <c r="U145" s="102"/>
      <c r="V145" s="102"/>
      <c r="W145" s="102"/>
      <c r="X145" s="103"/>
      <c r="Y145" s="102"/>
      <c r="Z145" s="102"/>
      <c r="AA145" s="102"/>
      <c r="AB145" s="102"/>
      <c r="AC145" s="102"/>
      <c r="AD145" s="102"/>
      <c r="AE145" s="102"/>
      <c r="AF145" s="102"/>
      <c r="AG145" s="103"/>
      <c r="AH145" s="102"/>
      <c r="AI145" s="102"/>
      <c r="AJ145" s="102"/>
      <c r="AK145" s="102"/>
      <c r="AL145" s="102"/>
      <c r="AM145" s="102"/>
      <c r="AP145" s="102"/>
      <c r="AQ145" s="102"/>
      <c r="AR145" s="102"/>
      <c r="AS145" s="102"/>
    </row>
    <row r="146" spans="3:45">
      <c r="C146" s="102"/>
      <c r="D146" s="102"/>
      <c r="E146" s="102"/>
      <c r="F146" s="103"/>
      <c r="G146" s="102"/>
      <c r="H146" s="102"/>
      <c r="I146" s="102"/>
      <c r="J146" s="102"/>
      <c r="K146" s="102"/>
      <c r="L146" s="102"/>
      <c r="M146" s="102"/>
      <c r="N146" s="102"/>
      <c r="O146" s="103"/>
      <c r="P146" s="102"/>
      <c r="Q146" s="102"/>
      <c r="R146" s="102"/>
      <c r="S146" s="102"/>
      <c r="T146" s="102"/>
      <c r="U146" s="102"/>
      <c r="V146" s="102"/>
      <c r="W146" s="102"/>
      <c r="X146" s="103"/>
      <c r="Y146" s="102"/>
      <c r="Z146" s="102"/>
      <c r="AA146" s="102"/>
      <c r="AB146" s="102"/>
      <c r="AC146" s="102"/>
      <c r="AD146" s="102"/>
      <c r="AE146" s="102"/>
      <c r="AF146" s="102"/>
      <c r="AG146" s="103"/>
      <c r="AH146" s="102"/>
      <c r="AI146" s="102"/>
      <c r="AJ146" s="102"/>
      <c r="AK146" s="102"/>
      <c r="AL146" s="102"/>
      <c r="AM146" s="102"/>
      <c r="AP146" s="102"/>
      <c r="AQ146" s="102"/>
      <c r="AR146" s="102"/>
      <c r="AS146" s="102"/>
    </row>
    <row r="147" spans="3:45">
      <c r="C147" s="102"/>
      <c r="D147" s="102"/>
      <c r="E147" s="102"/>
      <c r="F147" s="103"/>
      <c r="G147" s="102"/>
      <c r="H147" s="102"/>
      <c r="I147" s="102"/>
      <c r="J147" s="102"/>
      <c r="K147" s="102"/>
      <c r="L147" s="102"/>
      <c r="M147" s="102"/>
      <c r="N147" s="102"/>
      <c r="O147" s="103"/>
      <c r="P147" s="102"/>
      <c r="Q147" s="102"/>
      <c r="R147" s="102"/>
      <c r="S147" s="102"/>
      <c r="T147" s="102"/>
      <c r="U147" s="102"/>
      <c r="V147" s="102"/>
      <c r="W147" s="102"/>
      <c r="X147" s="103"/>
      <c r="Y147" s="102"/>
      <c r="Z147" s="102"/>
      <c r="AA147" s="102"/>
      <c r="AB147" s="102"/>
      <c r="AC147" s="102"/>
      <c r="AD147" s="102"/>
      <c r="AE147" s="102"/>
      <c r="AF147" s="102"/>
      <c r="AG147" s="103"/>
      <c r="AH147" s="102"/>
      <c r="AI147" s="102"/>
      <c r="AJ147" s="102"/>
      <c r="AK147" s="102"/>
      <c r="AL147" s="102"/>
      <c r="AM147" s="102"/>
      <c r="AP147" s="102"/>
      <c r="AQ147" s="102"/>
      <c r="AR147" s="102"/>
      <c r="AS147" s="102"/>
    </row>
    <row r="148" spans="3:45">
      <c r="C148" s="102"/>
      <c r="D148" s="102"/>
      <c r="E148" s="102"/>
      <c r="F148" s="103"/>
      <c r="G148" s="102"/>
      <c r="H148" s="102"/>
      <c r="I148" s="102"/>
      <c r="J148" s="102"/>
      <c r="K148" s="102"/>
      <c r="L148" s="102"/>
      <c r="M148" s="102"/>
      <c r="N148" s="102"/>
      <c r="O148" s="103"/>
      <c r="P148" s="102"/>
      <c r="Q148" s="102"/>
      <c r="R148" s="102"/>
      <c r="S148" s="102"/>
      <c r="T148" s="102"/>
      <c r="U148" s="102"/>
      <c r="V148" s="102"/>
      <c r="W148" s="102"/>
      <c r="X148" s="103"/>
      <c r="Y148" s="102"/>
      <c r="Z148" s="102"/>
      <c r="AA148" s="102"/>
      <c r="AB148" s="102"/>
      <c r="AC148" s="102"/>
      <c r="AD148" s="102"/>
      <c r="AE148" s="102"/>
      <c r="AF148" s="102"/>
      <c r="AG148" s="103"/>
      <c r="AH148" s="102"/>
      <c r="AI148" s="102"/>
      <c r="AJ148" s="102"/>
      <c r="AK148" s="102"/>
      <c r="AL148" s="102"/>
      <c r="AM148" s="102"/>
      <c r="AP148" s="102"/>
      <c r="AQ148" s="102"/>
      <c r="AR148" s="102"/>
      <c r="AS148" s="102"/>
    </row>
    <row r="149" spans="3:45">
      <c r="C149" s="102"/>
      <c r="D149" s="102"/>
      <c r="E149" s="102"/>
      <c r="F149" s="103"/>
      <c r="G149" s="102"/>
      <c r="H149" s="102"/>
      <c r="I149" s="102"/>
      <c r="J149" s="102"/>
      <c r="K149" s="102"/>
      <c r="L149" s="102"/>
      <c r="M149" s="102"/>
      <c r="N149" s="102"/>
      <c r="O149" s="103"/>
      <c r="P149" s="102"/>
      <c r="Q149" s="102"/>
      <c r="R149" s="102"/>
      <c r="S149" s="102"/>
      <c r="T149" s="102"/>
      <c r="U149" s="102"/>
      <c r="V149" s="102"/>
      <c r="W149" s="102"/>
      <c r="X149" s="103"/>
      <c r="Y149" s="102"/>
      <c r="Z149" s="102"/>
      <c r="AA149" s="102"/>
      <c r="AB149" s="102"/>
      <c r="AC149" s="102"/>
      <c r="AD149" s="102"/>
      <c r="AE149" s="102"/>
      <c r="AF149" s="102"/>
      <c r="AG149" s="103"/>
      <c r="AH149" s="102"/>
      <c r="AI149" s="102"/>
      <c r="AJ149" s="102"/>
      <c r="AK149" s="102"/>
      <c r="AL149" s="102"/>
      <c r="AM149" s="102"/>
      <c r="AP149" s="102"/>
      <c r="AQ149" s="102"/>
      <c r="AR149" s="102"/>
      <c r="AS149" s="102"/>
    </row>
    <row r="150" spans="3:45">
      <c r="C150" s="102"/>
      <c r="D150" s="102"/>
      <c r="E150" s="102"/>
      <c r="F150" s="103"/>
      <c r="G150" s="102"/>
      <c r="H150" s="102"/>
      <c r="I150" s="102"/>
      <c r="J150" s="102"/>
      <c r="K150" s="102"/>
      <c r="L150" s="102"/>
      <c r="M150" s="102"/>
      <c r="N150" s="102"/>
      <c r="O150" s="103"/>
      <c r="P150" s="102"/>
      <c r="Q150" s="102"/>
      <c r="R150" s="102"/>
      <c r="S150" s="102"/>
      <c r="T150" s="102"/>
      <c r="U150" s="102"/>
      <c r="V150" s="102"/>
      <c r="W150" s="102"/>
      <c r="X150" s="103"/>
      <c r="Y150" s="102"/>
      <c r="Z150" s="102"/>
      <c r="AA150" s="102"/>
      <c r="AB150" s="102"/>
      <c r="AC150" s="102"/>
      <c r="AD150" s="102"/>
      <c r="AE150" s="102"/>
      <c r="AF150" s="102"/>
      <c r="AG150" s="103"/>
      <c r="AH150" s="102"/>
      <c r="AI150" s="102"/>
      <c r="AJ150" s="102"/>
      <c r="AK150" s="102"/>
      <c r="AL150" s="102"/>
      <c r="AM150" s="102"/>
      <c r="AP150" s="102"/>
      <c r="AQ150" s="102"/>
      <c r="AR150" s="102"/>
      <c r="AS150" s="102"/>
    </row>
    <row r="151" spans="3:45">
      <c r="C151" s="102"/>
      <c r="D151" s="102"/>
      <c r="E151" s="102"/>
      <c r="F151" s="103"/>
      <c r="G151" s="102"/>
      <c r="H151" s="102"/>
      <c r="I151" s="102"/>
      <c r="J151" s="102"/>
      <c r="K151" s="102"/>
      <c r="L151" s="102"/>
      <c r="M151" s="102"/>
      <c r="N151" s="102"/>
      <c r="O151" s="103"/>
      <c r="P151" s="102"/>
      <c r="Q151" s="102"/>
      <c r="R151" s="102"/>
      <c r="S151" s="102"/>
      <c r="T151" s="102"/>
      <c r="U151" s="102"/>
      <c r="V151" s="102"/>
      <c r="W151" s="102"/>
      <c r="X151" s="103"/>
      <c r="Y151" s="102"/>
      <c r="Z151" s="102"/>
      <c r="AA151" s="102"/>
      <c r="AB151" s="102"/>
      <c r="AC151" s="102"/>
      <c r="AD151" s="102"/>
      <c r="AE151" s="102"/>
      <c r="AF151" s="102"/>
      <c r="AG151" s="103"/>
      <c r="AH151" s="102"/>
      <c r="AI151" s="102"/>
      <c r="AJ151" s="102"/>
      <c r="AK151" s="102"/>
      <c r="AL151" s="102"/>
      <c r="AM151" s="102"/>
      <c r="AP151" s="102"/>
      <c r="AQ151" s="102"/>
      <c r="AR151" s="102"/>
      <c r="AS151" s="102"/>
    </row>
    <row r="152" spans="3:45">
      <c r="C152" s="102"/>
      <c r="D152" s="102"/>
      <c r="E152" s="102"/>
      <c r="F152" s="103"/>
      <c r="G152" s="102"/>
      <c r="H152" s="102"/>
      <c r="I152" s="102"/>
      <c r="J152" s="102"/>
      <c r="K152" s="102"/>
      <c r="L152" s="102"/>
      <c r="M152" s="102"/>
      <c r="N152" s="102"/>
      <c r="O152" s="103"/>
      <c r="P152" s="102"/>
      <c r="Q152" s="102"/>
      <c r="R152" s="102"/>
      <c r="S152" s="102"/>
      <c r="T152" s="102"/>
      <c r="U152" s="102"/>
      <c r="V152" s="102"/>
      <c r="W152" s="102"/>
      <c r="X152" s="103"/>
      <c r="Y152" s="102"/>
      <c r="Z152" s="102"/>
      <c r="AA152" s="102"/>
      <c r="AB152" s="102"/>
      <c r="AC152" s="102"/>
      <c r="AD152" s="102"/>
      <c r="AE152" s="102"/>
      <c r="AF152" s="102"/>
      <c r="AG152" s="103"/>
      <c r="AH152" s="102"/>
      <c r="AI152" s="102"/>
      <c r="AJ152" s="102"/>
      <c r="AK152" s="102"/>
      <c r="AL152" s="102"/>
      <c r="AM152" s="102"/>
      <c r="AP152" s="102"/>
      <c r="AQ152" s="102"/>
      <c r="AR152" s="102"/>
      <c r="AS152" s="102"/>
    </row>
    <row r="153" spans="3:45">
      <c r="C153" s="102"/>
      <c r="D153" s="102"/>
      <c r="E153" s="102"/>
      <c r="F153" s="103"/>
      <c r="G153" s="102"/>
      <c r="H153" s="102"/>
      <c r="I153" s="102"/>
      <c r="J153" s="102"/>
      <c r="K153" s="102"/>
      <c r="L153" s="102"/>
      <c r="M153" s="102"/>
      <c r="N153" s="102"/>
      <c r="O153" s="103"/>
      <c r="P153" s="102"/>
      <c r="Q153" s="102"/>
      <c r="R153" s="102"/>
      <c r="S153" s="102"/>
      <c r="T153" s="102"/>
      <c r="U153" s="102"/>
      <c r="V153" s="102"/>
      <c r="W153" s="102"/>
      <c r="X153" s="103"/>
      <c r="Y153" s="102"/>
      <c r="Z153" s="102"/>
      <c r="AA153" s="102"/>
      <c r="AB153" s="102"/>
      <c r="AC153" s="102"/>
      <c r="AD153" s="102"/>
      <c r="AE153" s="102"/>
      <c r="AF153" s="102"/>
      <c r="AG153" s="103"/>
      <c r="AH153" s="102"/>
      <c r="AI153" s="102"/>
      <c r="AJ153" s="102"/>
      <c r="AK153" s="102"/>
      <c r="AL153" s="102"/>
      <c r="AM153" s="102"/>
      <c r="AP153" s="102"/>
      <c r="AQ153" s="102"/>
      <c r="AR153" s="102"/>
      <c r="AS153" s="102"/>
    </row>
    <row r="154" spans="3:45">
      <c r="C154" s="102"/>
      <c r="D154" s="102"/>
      <c r="E154" s="102"/>
      <c r="F154" s="103"/>
      <c r="G154" s="102"/>
      <c r="H154" s="102"/>
      <c r="I154" s="102"/>
      <c r="J154" s="102"/>
      <c r="K154" s="102"/>
      <c r="L154" s="102"/>
      <c r="M154" s="102"/>
      <c r="N154" s="102"/>
      <c r="O154" s="103"/>
      <c r="P154" s="102"/>
      <c r="Q154" s="102"/>
      <c r="R154" s="102"/>
      <c r="S154" s="102"/>
      <c r="T154" s="102"/>
      <c r="U154" s="102"/>
      <c r="V154" s="102"/>
      <c r="W154" s="102"/>
      <c r="X154" s="103"/>
      <c r="Y154" s="102"/>
      <c r="Z154" s="102"/>
      <c r="AA154" s="102"/>
      <c r="AB154" s="102"/>
      <c r="AC154" s="102"/>
      <c r="AD154" s="102"/>
      <c r="AE154" s="102"/>
      <c r="AF154" s="102"/>
      <c r="AG154" s="103"/>
      <c r="AH154" s="102"/>
      <c r="AI154" s="102"/>
      <c r="AJ154" s="102"/>
      <c r="AK154" s="102"/>
      <c r="AL154" s="102"/>
      <c r="AM154" s="102"/>
      <c r="AP154" s="102"/>
      <c r="AQ154" s="102"/>
      <c r="AR154" s="102"/>
      <c r="AS154" s="102"/>
    </row>
    <row r="155" spans="3:45">
      <c r="C155" s="102"/>
      <c r="D155" s="102"/>
      <c r="E155" s="102"/>
      <c r="F155" s="103"/>
      <c r="G155" s="102"/>
      <c r="H155" s="102"/>
      <c r="I155" s="102"/>
      <c r="J155" s="102"/>
      <c r="K155" s="102"/>
      <c r="L155" s="102"/>
      <c r="M155" s="102"/>
      <c r="N155" s="102"/>
      <c r="O155" s="103"/>
      <c r="P155" s="102"/>
      <c r="Q155" s="102"/>
      <c r="R155" s="102"/>
      <c r="S155" s="102"/>
      <c r="T155" s="102"/>
      <c r="U155" s="102"/>
      <c r="V155" s="102"/>
      <c r="W155" s="102"/>
      <c r="X155" s="103"/>
      <c r="Y155" s="102"/>
      <c r="Z155" s="102"/>
      <c r="AA155" s="102"/>
      <c r="AB155" s="102"/>
      <c r="AC155" s="102"/>
      <c r="AD155" s="102"/>
      <c r="AE155" s="102"/>
      <c r="AF155" s="102"/>
      <c r="AG155" s="103"/>
      <c r="AH155" s="102"/>
      <c r="AI155" s="102"/>
      <c r="AJ155" s="102"/>
      <c r="AK155" s="102"/>
      <c r="AL155" s="102"/>
      <c r="AM155" s="102"/>
      <c r="AP155" s="102"/>
      <c r="AQ155" s="102"/>
      <c r="AR155" s="102"/>
      <c r="AS155" s="102"/>
    </row>
    <row r="156" spans="3:45">
      <c r="C156" s="102"/>
      <c r="D156" s="102"/>
      <c r="E156" s="102"/>
      <c r="F156" s="103"/>
      <c r="G156" s="102"/>
      <c r="H156" s="102"/>
      <c r="I156" s="102"/>
      <c r="J156" s="102"/>
      <c r="K156" s="102"/>
      <c r="L156" s="102"/>
      <c r="M156" s="102"/>
      <c r="N156" s="102"/>
      <c r="O156" s="103"/>
      <c r="P156" s="102"/>
      <c r="Q156" s="102"/>
      <c r="R156" s="102"/>
      <c r="S156" s="102"/>
      <c r="T156" s="102"/>
      <c r="U156" s="102"/>
      <c r="V156" s="102"/>
      <c r="W156" s="102"/>
      <c r="X156" s="103"/>
      <c r="Y156" s="102"/>
      <c r="Z156" s="102"/>
      <c r="AA156" s="102"/>
      <c r="AB156" s="102"/>
      <c r="AC156" s="102"/>
      <c r="AD156" s="102"/>
      <c r="AE156" s="102"/>
      <c r="AF156" s="102"/>
      <c r="AG156" s="103"/>
      <c r="AH156" s="102"/>
      <c r="AI156" s="102"/>
      <c r="AJ156" s="102"/>
      <c r="AK156" s="102"/>
      <c r="AL156" s="102"/>
      <c r="AM156" s="102"/>
      <c r="AP156" s="102"/>
      <c r="AQ156" s="102"/>
      <c r="AR156" s="102"/>
      <c r="AS156" s="102"/>
    </row>
    <row r="157" spans="3:45">
      <c r="C157" s="102"/>
      <c r="D157" s="102"/>
      <c r="E157" s="102"/>
      <c r="F157" s="103"/>
      <c r="G157" s="102"/>
      <c r="H157" s="102"/>
      <c r="I157" s="102"/>
      <c r="J157" s="102"/>
      <c r="K157" s="102"/>
      <c r="L157" s="102"/>
      <c r="M157" s="102"/>
      <c r="N157" s="102"/>
      <c r="O157" s="103"/>
      <c r="P157" s="102"/>
      <c r="Q157" s="102"/>
      <c r="R157" s="102"/>
      <c r="S157" s="102"/>
      <c r="T157" s="102"/>
      <c r="U157" s="102"/>
      <c r="V157" s="102"/>
      <c r="W157" s="102"/>
      <c r="X157" s="103"/>
      <c r="Y157" s="102"/>
      <c r="Z157" s="102"/>
      <c r="AA157" s="102"/>
      <c r="AB157" s="102"/>
      <c r="AC157" s="102"/>
      <c r="AD157" s="102"/>
      <c r="AE157" s="102"/>
      <c r="AF157" s="102"/>
      <c r="AG157" s="103"/>
      <c r="AH157" s="102"/>
      <c r="AI157" s="102"/>
      <c r="AJ157" s="102"/>
      <c r="AK157" s="102"/>
      <c r="AL157" s="102"/>
      <c r="AM157" s="102"/>
      <c r="AP157" s="102"/>
      <c r="AQ157" s="102"/>
      <c r="AR157" s="102"/>
      <c r="AS157" s="102"/>
    </row>
    <row r="158" spans="3:45">
      <c r="C158" s="102"/>
      <c r="D158" s="102"/>
      <c r="E158" s="102"/>
      <c r="F158" s="103"/>
      <c r="G158" s="102"/>
      <c r="H158" s="102"/>
      <c r="I158" s="102"/>
      <c r="J158" s="102"/>
      <c r="K158" s="102"/>
      <c r="L158" s="102"/>
      <c r="M158" s="102"/>
      <c r="N158" s="102"/>
      <c r="O158" s="103"/>
      <c r="P158" s="102"/>
      <c r="Q158" s="102"/>
      <c r="R158" s="102"/>
      <c r="S158" s="102"/>
      <c r="T158" s="102"/>
      <c r="U158" s="102"/>
      <c r="V158" s="102"/>
      <c r="W158" s="102"/>
      <c r="X158" s="103"/>
      <c r="Y158" s="102"/>
      <c r="Z158" s="102"/>
      <c r="AA158" s="102"/>
      <c r="AB158" s="102"/>
      <c r="AC158" s="102"/>
      <c r="AD158" s="102"/>
      <c r="AE158" s="102"/>
      <c r="AF158" s="102"/>
      <c r="AG158" s="103"/>
      <c r="AH158" s="102"/>
      <c r="AI158" s="102"/>
      <c r="AJ158" s="102"/>
      <c r="AK158" s="102"/>
      <c r="AL158" s="102"/>
      <c r="AM158" s="102"/>
      <c r="AP158" s="102"/>
      <c r="AQ158" s="102"/>
      <c r="AR158" s="102"/>
      <c r="AS158" s="102"/>
    </row>
    <row r="159" spans="3:45">
      <c r="C159" s="102"/>
      <c r="D159" s="102"/>
      <c r="E159" s="102"/>
      <c r="F159" s="103"/>
      <c r="G159" s="102"/>
      <c r="H159" s="102"/>
      <c r="I159" s="102"/>
      <c r="J159" s="102"/>
      <c r="K159" s="102"/>
      <c r="L159" s="102"/>
      <c r="M159" s="102"/>
      <c r="N159" s="102"/>
      <c r="O159" s="103"/>
      <c r="P159" s="102"/>
      <c r="Q159" s="102"/>
      <c r="R159" s="102"/>
      <c r="S159" s="102"/>
      <c r="T159" s="102"/>
      <c r="U159" s="102"/>
      <c r="V159" s="102"/>
      <c r="W159" s="102"/>
      <c r="X159" s="103"/>
      <c r="Y159" s="102"/>
      <c r="Z159" s="102"/>
      <c r="AA159" s="102"/>
      <c r="AB159" s="102"/>
      <c r="AC159" s="102"/>
      <c r="AD159" s="102"/>
      <c r="AE159" s="102"/>
      <c r="AF159" s="102"/>
      <c r="AG159" s="103"/>
      <c r="AH159" s="102"/>
      <c r="AI159" s="102"/>
      <c r="AJ159" s="102"/>
      <c r="AK159" s="102"/>
      <c r="AL159" s="102"/>
      <c r="AM159" s="102"/>
      <c r="AP159" s="102"/>
      <c r="AQ159" s="102"/>
      <c r="AR159" s="102"/>
      <c r="AS159" s="102"/>
    </row>
    <row r="160" spans="3:45">
      <c r="C160" s="102"/>
      <c r="D160" s="102"/>
      <c r="E160" s="102"/>
      <c r="F160" s="103"/>
      <c r="G160" s="102"/>
      <c r="H160" s="102"/>
      <c r="I160" s="102"/>
      <c r="J160" s="102"/>
      <c r="K160" s="102"/>
      <c r="L160" s="102"/>
      <c r="M160" s="102"/>
      <c r="N160" s="102"/>
      <c r="O160" s="103"/>
      <c r="P160" s="102"/>
      <c r="Q160" s="102"/>
      <c r="R160" s="102"/>
      <c r="S160" s="102"/>
      <c r="T160" s="102"/>
      <c r="U160" s="102"/>
      <c r="V160" s="102"/>
      <c r="W160" s="102"/>
      <c r="X160" s="103"/>
      <c r="Y160" s="102"/>
      <c r="Z160" s="102"/>
      <c r="AA160" s="102"/>
      <c r="AB160" s="102"/>
      <c r="AC160" s="102"/>
      <c r="AD160" s="102"/>
      <c r="AE160" s="102"/>
      <c r="AF160" s="102"/>
      <c r="AG160" s="103"/>
      <c r="AH160" s="102"/>
      <c r="AI160" s="102"/>
      <c r="AJ160" s="102"/>
      <c r="AK160" s="102"/>
      <c r="AL160" s="102"/>
      <c r="AM160" s="102"/>
      <c r="AP160" s="102"/>
      <c r="AQ160" s="102"/>
      <c r="AR160" s="102"/>
      <c r="AS160" s="102"/>
    </row>
    <row r="161" spans="3:45">
      <c r="C161" s="102"/>
      <c r="D161" s="102"/>
      <c r="E161" s="102"/>
      <c r="F161" s="103"/>
      <c r="G161" s="102"/>
      <c r="H161" s="102"/>
      <c r="I161" s="102"/>
      <c r="J161" s="102"/>
      <c r="K161" s="102"/>
      <c r="L161" s="102"/>
      <c r="M161" s="102"/>
      <c r="N161" s="102"/>
      <c r="O161" s="103"/>
      <c r="P161" s="102"/>
      <c r="Q161" s="102"/>
      <c r="R161" s="102"/>
      <c r="S161" s="102"/>
      <c r="T161" s="102"/>
      <c r="U161" s="102"/>
      <c r="V161" s="102"/>
      <c r="W161" s="102"/>
      <c r="X161" s="103"/>
      <c r="Y161" s="102"/>
      <c r="Z161" s="102"/>
      <c r="AA161" s="102"/>
      <c r="AB161" s="102"/>
      <c r="AC161" s="102"/>
      <c r="AD161" s="102"/>
      <c r="AE161" s="102"/>
      <c r="AF161" s="102"/>
      <c r="AG161" s="103"/>
      <c r="AH161" s="102"/>
      <c r="AI161" s="102"/>
      <c r="AJ161" s="102"/>
      <c r="AK161" s="102"/>
      <c r="AL161" s="102"/>
      <c r="AM161" s="102"/>
      <c r="AP161" s="102"/>
      <c r="AQ161" s="102"/>
      <c r="AR161" s="102"/>
      <c r="AS161" s="102"/>
    </row>
    <row r="162" spans="3:45">
      <c r="C162" s="102"/>
      <c r="D162" s="102"/>
      <c r="E162" s="102"/>
      <c r="F162" s="103"/>
      <c r="G162" s="102"/>
      <c r="H162" s="102"/>
      <c r="I162" s="102"/>
      <c r="J162" s="102"/>
      <c r="K162" s="102"/>
      <c r="L162" s="102"/>
      <c r="M162" s="102"/>
      <c r="N162" s="102"/>
      <c r="O162" s="103"/>
      <c r="P162" s="102"/>
      <c r="Q162" s="102"/>
      <c r="R162" s="102"/>
      <c r="S162" s="102"/>
      <c r="T162" s="102"/>
      <c r="U162" s="102"/>
      <c r="V162" s="102"/>
      <c r="W162" s="102"/>
      <c r="X162" s="103"/>
      <c r="Y162" s="102"/>
      <c r="Z162" s="102"/>
      <c r="AA162" s="102"/>
      <c r="AB162" s="102"/>
      <c r="AC162" s="102"/>
      <c r="AD162" s="102"/>
      <c r="AE162" s="102"/>
      <c r="AF162" s="102"/>
      <c r="AG162" s="103"/>
      <c r="AH162" s="102"/>
      <c r="AI162" s="102"/>
      <c r="AJ162" s="102"/>
      <c r="AK162" s="102"/>
      <c r="AL162" s="102"/>
      <c r="AM162" s="102"/>
      <c r="AP162" s="102"/>
      <c r="AQ162" s="102"/>
      <c r="AR162" s="102"/>
      <c r="AS162" s="102"/>
    </row>
    <row r="163" spans="3:45">
      <c r="C163" s="102"/>
      <c r="D163" s="102"/>
      <c r="E163" s="102"/>
      <c r="F163" s="103"/>
      <c r="G163" s="102"/>
      <c r="H163" s="102"/>
      <c r="I163" s="102"/>
      <c r="J163" s="102"/>
      <c r="K163" s="102"/>
      <c r="L163" s="102"/>
      <c r="M163" s="102"/>
      <c r="N163" s="102"/>
      <c r="O163" s="103"/>
      <c r="P163" s="102"/>
      <c r="Q163" s="102"/>
      <c r="R163" s="102"/>
      <c r="S163" s="102"/>
      <c r="T163" s="102"/>
      <c r="U163" s="102"/>
      <c r="V163" s="102"/>
      <c r="W163" s="102"/>
      <c r="X163" s="103"/>
      <c r="Y163" s="102"/>
      <c r="Z163" s="102"/>
      <c r="AA163" s="102"/>
      <c r="AB163" s="102"/>
      <c r="AC163" s="102"/>
      <c r="AD163" s="102"/>
      <c r="AE163" s="102"/>
      <c r="AF163" s="102"/>
      <c r="AG163" s="103"/>
      <c r="AH163" s="102"/>
      <c r="AI163" s="102"/>
      <c r="AJ163" s="102"/>
      <c r="AK163" s="102"/>
      <c r="AL163" s="102"/>
      <c r="AM163" s="102"/>
      <c r="AP163" s="102"/>
      <c r="AQ163" s="102"/>
      <c r="AR163" s="102"/>
      <c r="AS163" s="102"/>
    </row>
    <row r="164" spans="3:45">
      <c r="C164" s="102"/>
      <c r="D164" s="102"/>
      <c r="E164" s="102"/>
      <c r="F164" s="103"/>
      <c r="G164" s="102"/>
      <c r="H164" s="102"/>
      <c r="I164" s="102"/>
      <c r="J164" s="102"/>
      <c r="K164" s="102"/>
      <c r="L164" s="102"/>
      <c r="M164" s="102"/>
      <c r="N164" s="102"/>
      <c r="O164" s="103"/>
      <c r="P164" s="102"/>
      <c r="Q164" s="102"/>
      <c r="R164" s="102"/>
      <c r="S164" s="102"/>
      <c r="T164" s="102"/>
      <c r="U164" s="102"/>
      <c r="V164" s="102"/>
      <c r="W164" s="102"/>
      <c r="X164" s="103"/>
      <c r="Y164" s="102"/>
      <c r="Z164" s="102"/>
      <c r="AA164" s="102"/>
      <c r="AB164" s="102"/>
      <c r="AC164" s="102"/>
      <c r="AD164" s="102"/>
      <c r="AE164" s="102"/>
      <c r="AF164" s="102"/>
      <c r="AG164" s="103"/>
      <c r="AH164" s="102"/>
      <c r="AI164" s="102"/>
      <c r="AJ164" s="102"/>
      <c r="AK164" s="102"/>
      <c r="AL164" s="102"/>
      <c r="AM164" s="102"/>
      <c r="AP164" s="102"/>
      <c r="AQ164" s="102"/>
      <c r="AR164" s="102"/>
      <c r="AS164" s="102"/>
    </row>
    <row r="165" spans="3:45">
      <c r="C165" s="102"/>
      <c r="D165" s="102"/>
      <c r="E165" s="102"/>
      <c r="F165" s="103"/>
      <c r="G165" s="102"/>
      <c r="H165" s="102"/>
      <c r="I165" s="102"/>
      <c r="J165" s="102"/>
      <c r="K165" s="102"/>
      <c r="L165" s="102"/>
      <c r="M165" s="102"/>
      <c r="N165" s="102"/>
      <c r="O165" s="103"/>
      <c r="P165" s="102"/>
      <c r="Q165" s="102"/>
      <c r="R165" s="102"/>
      <c r="S165" s="102"/>
      <c r="T165" s="102"/>
      <c r="U165" s="102"/>
      <c r="V165" s="102"/>
      <c r="W165" s="102"/>
      <c r="X165" s="103"/>
      <c r="Y165" s="102"/>
      <c r="Z165" s="102"/>
      <c r="AA165" s="102"/>
      <c r="AB165" s="102"/>
      <c r="AC165" s="102"/>
      <c r="AD165" s="102"/>
      <c r="AE165" s="102"/>
      <c r="AF165" s="102"/>
      <c r="AG165" s="103"/>
      <c r="AH165" s="102"/>
      <c r="AI165" s="102"/>
      <c r="AJ165" s="102"/>
      <c r="AK165" s="102"/>
      <c r="AL165" s="102"/>
      <c r="AM165" s="102"/>
      <c r="AP165" s="102"/>
      <c r="AQ165" s="102"/>
      <c r="AR165" s="102"/>
      <c r="AS165" s="102"/>
    </row>
    <row r="166" spans="3:45">
      <c r="C166" s="102"/>
      <c r="D166" s="102"/>
      <c r="E166" s="102"/>
      <c r="F166" s="103"/>
      <c r="G166" s="102"/>
      <c r="H166" s="102"/>
      <c r="I166" s="102"/>
      <c r="J166" s="102"/>
      <c r="K166" s="102"/>
      <c r="L166" s="102"/>
      <c r="M166" s="102"/>
      <c r="N166" s="102"/>
      <c r="O166" s="103"/>
      <c r="P166" s="102"/>
      <c r="Q166" s="102"/>
      <c r="R166" s="102"/>
      <c r="S166" s="102"/>
      <c r="T166" s="102"/>
      <c r="U166" s="102"/>
      <c r="V166" s="102"/>
      <c r="W166" s="102"/>
      <c r="X166" s="103"/>
      <c r="Y166" s="102"/>
      <c r="Z166" s="102"/>
      <c r="AA166" s="102"/>
      <c r="AB166" s="102"/>
      <c r="AC166" s="102"/>
      <c r="AD166" s="102"/>
      <c r="AE166" s="102"/>
      <c r="AF166" s="102"/>
      <c r="AG166" s="103"/>
      <c r="AH166" s="102"/>
      <c r="AI166" s="102"/>
      <c r="AJ166" s="102"/>
      <c r="AK166" s="102"/>
      <c r="AL166" s="102"/>
      <c r="AM166" s="102"/>
      <c r="AP166" s="102"/>
      <c r="AQ166" s="102"/>
      <c r="AR166" s="102"/>
      <c r="AS166" s="102"/>
    </row>
    <row r="167" spans="3:45">
      <c r="C167" s="102"/>
      <c r="D167" s="102"/>
      <c r="E167" s="102"/>
      <c r="F167" s="103"/>
      <c r="G167" s="102"/>
      <c r="H167" s="102"/>
      <c r="I167" s="102"/>
      <c r="J167" s="102"/>
      <c r="K167" s="102"/>
      <c r="L167" s="102"/>
      <c r="M167" s="102"/>
      <c r="N167" s="102"/>
      <c r="O167" s="103"/>
      <c r="P167" s="102"/>
      <c r="Q167" s="102"/>
      <c r="R167" s="102"/>
      <c r="S167" s="102"/>
      <c r="T167" s="102"/>
      <c r="U167" s="102"/>
      <c r="V167" s="102"/>
      <c r="W167" s="102"/>
      <c r="X167" s="103"/>
      <c r="Y167" s="102"/>
      <c r="Z167" s="102"/>
      <c r="AA167" s="102"/>
      <c r="AB167" s="102"/>
      <c r="AC167" s="102"/>
      <c r="AD167" s="102"/>
      <c r="AE167" s="102"/>
      <c r="AF167" s="102"/>
      <c r="AG167" s="103"/>
      <c r="AH167" s="102"/>
      <c r="AI167" s="102"/>
      <c r="AJ167" s="102"/>
      <c r="AK167" s="102"/>
      <c r="AL167" s="102"/>
      <c r="AM167" s="102"/>
      <c r="AP167" s="102"/>
      <c r="AQ167" s="102"/>
      <c r="AR167" s="102"/>
      <c r="AS167" s="102"/>
    </row>
    <row r="168" spans="3:45">
      <c r="C168" s="102"/>
      <c r="D168" s="102"/>
      <c r="E168" s="102"/>
      <c r="F168" s="103"/>
      <c r="G168" s="102"/>
      <c r="H168" s="102"/>
      <c r="I168" s="102"/>
      <c r="J168" s="102"/>
      <c r="K168" s="102"/>
      <c r="L168" s="102"/>
      <c r="M168" s="102"/>
      <c r="N168" s="102"/>
      <c r="O168" s="103"/>
      <c r="P168" s="102"/>
      <c r="Q168" s="102"/>
      <c r="R168" s="102"/>
      <c r="S168" s="102"/>
      <c r="T168" s="102"/>
      <c r="U168" s="102"/>
      <c r="V168" s="102"/>
      <c r="W168" s="102"/>
      <c r="X168" s="103"/>
      <c r="Y168" s="102"/>
      <c r="Z168" s="102"/>
      <c r="AA168" s="102"/>
      <c r="AB168" s="102"/>
      <c r="AC168" s="102"/>
      <c r="AD168" s="102"/>
      <c r="AE168" s="102"/>
      <c r="AF168" s="102"/>
      <c r="AG168" s="103"/>
      <c r="AH168" s="102"/>
      <c r="AI168" s="102"/>
      <c r="AJ168" s="102"/>
      <c r="AK168" s="102"/>
      <c r="AL168" s="102"/>
      <c r="AM168" s="102"/>
      <c r="AP168" s="102"/>
      <c r="AQ168" s="102"/>
      <c r="AR168" s="102"/>
      <c r="AS168" s="102"/>
    </row>
    <row r="169" spans="3:45">
      <c r="C169" s="102"/>
      <c r="D169" s="102"/>
      <c r="E169" s="102"/>
      <c r="F169" s="103"/>
      <c r="G169" s="102"/>
      <c r="H169" s="102"/>
      <c r="I169" s="102"/>
      <c r="J169" s="102"/>
      <c r="K169" s="102"/>
      <c r="L169" s="102"/>
      <c r="M169" s="102"/>
      <c r="N169" s="102"/>
      <c r="O169" s="103"/>
      <c r="P169" s="102"/>
      <c r="Q169" s="102"/>
      <c r="R169" s="102"/>
      <c r="S169" s="102"/>
      <c r="T169" s="102"/>
      <c r="U169" s="102"/>
      <c r="V169" s="102"/>
      <c r="W169" s="102"/>
      <c r="X169" s="103"/>
      <c r="Y169" s="102"/>
      <c r="Z169" s="102"/>
      <c r="AA169" s="102"/>
      <c r="AB169" s="102"/>
      <c r="AC169" s="102"/>
      <c r="AD169" s="102"/>
      <c r="AE169" s="102"/>
      <c r="AF169" s="102"/>
      <c r="AG169" s="103"/>
      <c r="AH169" s="102"/>
      <c r="AI169" s="102"/>
      <c r="AJ169" s="102"/>
      <c r="AK169" s="102"/>
      <c r="AL169" s="102"/>
      <c r="AM169" s="102"/>
      <c r="AP169" s="102"/>
      <c r="AQ169" s="102"/>
      <c r="AR169" s="102"/>
      <c r="AS169" s="102"/>
    </row>
    <row r="170" spans="3:45">
      <c r="C170" s="102"/>
      <c r="D170" s="102"/>
      <c r="E170" s="102"/>
      <c r="F170" s="103"/>
      <c r="G170" s="102"/>
      <c r="H170" s="102"/>
      <c r="I170" s="102"/>
      <c r="J170" s="102"/>
      <c r="K170" s="102"/>
      <c r="L170" s="102"/>
      <c r="M170" s="102"/>
      <c r="N170" s="102"/>
      <c r="O170" s="103"/>
      <c r="P170" s="102"/>
      <c r="Q170" s="102"/>
      <c r="R170" s="102"/>
      <c r="S170" s="102"/>
      <c r="T170" s="102"/>
      <c r="U170" s="102"/>
      <c r="V170" s="102"/>
      <c r="W170" s="102"/>
      <c r="X170" s="103"/>
      <c r="Y170" s="102"/>
      <c r="Z170" s="102"/>
      <c r="AA170" s="102"/>
      <c r="AB170" s="102"/>
      <c r="AC170" s="102"/>
      <c r="AD170" s="102"/>
      <c r="AE170" s="102"/>
      <c r="AF170" s="102"/>
      <c r="AG170" s="103"/>
      <c r="AH170" s="102"/>
      <c r="AI170" s="102"/>
      <c r="AJ170" s="102"/>
      <c r="AK170" s="102"/>
      <c r="AL170" s="102"/>
      <c r="AM170" s="102"/>
      <c r="AP170" s="102"/>
      <c r="AQ170" s="102"/>
      <c r="AR170" s="102"/>
      <c r="AS170" s="102"/>
    </row>
    <row r="171" spans="3:45">
      <c r="C171" s="102"/>
      <c r="D171" s="102"/>
      <c r="E171" s="102"/>
      <c r="F171" s="103"/>
      <c r="G171" s="102"/>
      <c r="H171" s="102"/>
      <c r="I171" s="102"/>
      <c r="J171" s="102"/>
      <c r="K171" s="102"/>
      <c r="L171" s="102"/>
      <c r="M171" s="102"/>
      <c r="N171" s="102"/>
      <c r="O171" s="103"/>
      <c r="P171" s="102"/>
      <c r="Q171" s="102"/>
      <c r="R171" s="102"/>
      <c r="S171" s="102"/>
      <c r="T171" s="102"/>
      <c r="U171" s="102"/>
      <c r="V171" s="102"/>
      <c r="W171" s="102"/>
      <c r="X171" s="103"/>
      <c r="Y171" s="102"/>
      <c r="Z171" s="102"/>
      <c r="AA171" s="102"/>
      <c r="AB171" s="102"/>
      <c r="AC171" s="102"/>
      <c r="AD171" s="102"/>
      <c r="AE171" s="102"/>
      <c r="AF171" s="102"/>
      <c r="AG171" s="103"/>
      <c r="AH171" s="102"/>
      <c r="AI171" s="102"/>
      <c r="AJ171" s="102"/>
      <c r="AK171" s="102"/>
      <c r="AL171" s="102"/>
      <c r="AM171" s="102"/>
      <c r="AP171" s="102"/>
      <c r="AQ171" s="102"/>
      <c r="AR171" s="102"/>
      <c r="AS171" s="102"/>
    </row>
    <row r="172" spans="3:45">
      <c r="C172" s="102"/>
      <c r="D172" s="102"/>
      <c r="E172" s="102"/>
      <c r="F172" s="103"/>
      <c r="G172" s="102"/>
      <c r="H172" s="102"/>
      <c r="I172" s="102"/>
      <c r="J172" s="102"/>
      <c r="K172" s="102"/>
      <c r="L172" s="102"/>
      <c r="M172" s="102"/>
      <c r="N172" s="102"/>
      <c r="O172" s="103"/>
      <c r="P172" s="102"/>
      <c r="Q172" s="102"/>
      <c r="R172" s="102"/>
      <c r="S172" s="102"/>
      <c r="T172" s="102"/>
      <c r="U172" s="102"/>
      <c r="V172" s="102"/>
      <c r="W172" s="102"/>
      <c r="X172" s="103"/>
      <c r="Y172" s="102"/>
      <c r="Z172" s="102"/>
      <c r="AA172" s="102"/>
      <c r="AB172" s="102"/>
      <c r="AC172" s="102"/>
      <c r="AD172" s="102"/>
      <c r="AE172" s="102"/>
      <c r="AF172" s="102"/>
      <c r="AG172" s="103"/>
      <c r="AH172" s="102"/>
      <c r="AI172" s="102"/>
      <c r="AJ172" s="102"/>
      <c r="AK172" s="102"/>
      <c r="AL172" s="102"/>
      <c r="AM172" s="102"/>
      <c r="AP172" s="102"/>
      <c r="AQ172" s="102"/>
      <c r="AR172" s="102"/>
      <c r="AS172" s="102"/>
    </row>
    <row r="173" spans="3:45">
      <c r="C173" s="102"/>
      <c r="D173" s="102"/>
      <c r="E173" s="102"/>
      <c r="F173" s="103"/>
      <c r="G173" s="102"/>
      <c r="H173" s="102"/>
      <c r="I173" s="102"/>
      <c r="J173" s="102"/>
      <c r="K173" s="102"/>
      <c r="L173" s="102"/>
      <c r="M173" s="102"/>
      <c r="N173" s="102"/>
      <c r="O173" s="103"/>
      <c r="P173" s="102"/>
      <c r="Q173" s="102"/>
      <c r="R173" s="102"/>
      <c r="S173" s="102"/>
      <c r="T173" s="102"/>
      <c r="U173" s="102"/>
      <c r="V173" s="102"/>
      <c r="W173" s="102"/>
      <c r="X173" s="103"/>
      <c r="Y173" s="102"/>
      <c r="Z173" s="102"/>
      <c r="AA173" s="102"/>
      <c r="AB173" s="102"/>
      <c r="AC173" s="102"/>
      <c r="AD173" s="102"/>
      <c r="AE173" s="102"/>
      <c r="AF173" s="102"/>
      <c r="AG173" s="103"/>
      <c r="AH173" s="102"/>
      <c r="AI173" s="102"/>
      <c r="AJ173" s="102"/>
      <c r="AK173" s="102"/>
      <c r="AL173" s="102"/>
      <c r="AM173" s="102"/>
      <c r="AP173" s="102"/>
      <c r="AQ173" s="102"/>
      <c r="AR173" s="102"/>
      <c r="AS173" s="102"/>
    </row>
    <row r="174" spans="3:45">
      <c r="C174" s="102"/>
      <c r="D174" s="102"/>
      <c r="E174" s="102"/>
      <c r="F174" s="103"/>
      <c r="G174" s="102"/>
      <c r="H174" s="102"/>
      <c r="I174" s="102"/>
      <c r="J174" s="102"/>
      <c r="K174" s="102"/>
      <c r="L174" s="102"/>
      <c r="M174" s="102"/>
      <c r="N174" s="102"/>
      <c r="O174" s="103"/>
      <c r="P174" s="102"/>
      <c r="Q174" s="102"/>
      <c r="R174" s="102"/>
      <c r="S174" s="102"/>
      <c r="T174" s="102"/>
      <c r="U174" s="102"/>
      <c r="V174" s="102"/>
      <c r="W174" s="102"/>
      <c r="X174" s="103"/>
      <c r="Y174" s="102"/>
      <c r="Z174" s="102"/>
      <c r="AA174" s="102"/>
      <c r="AB174" s="102"/>
      <c r="AC174" s="102"/>
      <c r="AD174" s="102"/>
      <c r="AE174" s="102"/>
      <c r="AF174" s="102"/>
      <c r="AG174" s="103"/>
      <c r="AH174" s="102"/>
      <c r="AI174" s="102"/>
      <c r="AJ174" s="102"/>
      <c r="AK174" s="102"/>
      <c r="AL174" s="102"/>
      <c r="AM174" s="102"/>
      <c r="AP174" s="102"/>
      <c r="AQ174" s="102"/>
      <c r="AR174" s="102"/>
      <c r="AS174" s="102"/>
    </row>
    <row r="175" spans="3:45">
      <c r="C175" s="102"/>
      <c r="D175" s="102"/>
      <c r="E175" s="102"/>
      <c r="F175" s="103"/>
      <c r="G175" s="102"/>
      <c r="H175" s="102"/>
      <c r="I175" s="102"/>
      <c r="J175" s="102"/>
      <c r="K175" s="102"/>
      <c r="L175" s="102"/>
      <c r="M175" s="102"/>
      <c r="N175" s="102"/>
      <c r="O175" s="103"/>
      <c r="P175" s="102"/>
      <c r="Q175" s="102"/>
      <c r="R175" s="102"/>
      <c r="S175" s="102"/>
      <c r="T175" s="102"/>
      <c r="U175" s="102"/>
      <c r="V175" s="102"/>
      <c r="W175" s="102"/>
      <c r="X175" s="103"/>
      <c r="Y175" s="102"/>
      <c r="Z175" s="102"/>
      <c r="AA175" s="102"/>
      <c r="AB175" s="102"/>
      <c r="AC175" s="102"/>
      <c r="AD175" s="102"/>
      <c r="AE175" s="102"/>
      <c r="AF175" s="102"/>
      <c r="AG175" s="103"/>
      <c r="AH175" s="102"/>
      <c r="AI175" s="102"/>
      <c r="AJ175" s="102"/>
      <c r="AK175" s="102"/>
      <c r="AL175" s="102"/>
      <c r="AM175" s="102"/>
      <c r="AP175" s="102"/>
      <c r="AQ175" s="102"/>
      <c r="AR175" s="102"/>
      <c r="AS175" s="102"/>
    </row>
    <row r="176" spans="3:45">
      <c r="C176" s="102"/>
      <c r="D176" s="102"/>
      <c r="E176" s="102"/>
      <c r="F176" s="103"/>
      <c r="G176" s="102"/>
      <c r="H176" s="102"/>
      <c r="I176" s="102"/>
      <c r="J176" s="102"/>
      <c r="K176" s="102"/>
      <c r="L176" s="102"/>
      <c r="M176" s="102"/>
      <c r="N176" s="102"/>
      <c r="O176" s="103"/>
      <c r="P176" s="102"/>
      <c r="Q176" s="102"/>
      <c r="R176" s="102"/>
      <c r="S176" s="102"/>
      <c r="T176" s="102"/>
      <c r="U176" s="102"/>
      <c r="V176" s="102"/>
      <c r="W176" s="102"/>
      <c r="X176" s="103"/>
      <c r="Y176" s="102"/>
      <c r="Z176" s="102"/>
      <c r="AA176" s="102"/>
      <c r="AB176" s="102"/>
      <c r="AC176" s="102"/>
      <c r="AD176" s="102"/>
      <c r="AE176" s="102"/>
      <c r="AF176" s="102"/>
      <c r="AG176" s="103"/>
      <c r="AH176" s="102"/>
      <c r="AI176" s="102"/>
      <c r="AJ176" s="102"/>
      <c r="AK176" s="102"/>
      <c r="AL176" s="102"/>
      <c r="AM176" s="102"/>
      <c r="AP176" s="102"/>
      <c r="AQ176" s="102"/>
      <c r="AR176" s="102"/>
      <c r="AS176" s="102"/>
    </row>
    <row r="177" spans="3:45">
      <c r="C177" s="102"/>
      <c r="D177" s="102"/>
      <c r="E177" s="102"/>
      <c r="F177" s="103"/>
      <c r="G177" s="102"/>
      <c r="H177" s="102"/>
      <c r="I177" s="102"/>
      <c r="J177" s="102"/>
      <c r="K177" s="102"/>
      <c r="L177" s="102"/>
      <c r="M177" s="102"/>
      <c r="N177" s="102"/>
      <c r="O177" s="103"/>
      <c r="P177" s="102"/>
      <c r="Q177" s="102"/>
      <c r="R177" s="102"/>
      <c r="S177" s="102"/>
      <c r="T177" s="102"/>
      <c r="U177" s="102"/>
      <c r="V177" s="102"/>
      <c r="W177" s="102"/>
      <c r="X177" s="103"/>
      <c r="Y177" s="102"/>
      <c r="Z177" s="102"/>
      <c r="AA177" s="102"/>
      <c r="AB177" s="102"/>
      <c r="AC177" s="102"/>
      <c r="AD177" s="102"/>
      <c r="AE177" s="102"/>
      <c r="AF177" s="102"/>
      <c r="AG177" s="103"/>
      <c r="AH177" s="102"/>
      <c r="AI177" s="102"/>
      <c r="AJ177" s="102"/>
      <c r="AK177" s="102"/>
      <c r="AL177" s="102"/>
      <c r="AM177" s="102"/>
      <c r="AP177" s="102"/>
      <c r="AQ177" s="102"/>
      <c r="AR177" s="102"/>
      <c r="AS177" s="102"/>
    </row>
    <row r="178" spans="3:45">
      <c r="C178" s="102"/>
      <c r="D178" s="102"/>
      <c r="E178" s="102"/>
      <c r="F178" s="103"/>
      <c r="G178" s="102"/>
      <c r="H178" s="102"/>
      <c r="I178" s="102"/>
      <c r="J178" s="102"/>
      <c r="K178" s="102"/>
      <c r="L178" s="102"/>
      <c r="M178" s="102"/>
      <c r="N178" s="102"/>
      <c r="O178" s="103"/>
      <c r="P178" s="102"/>
      <c r="Q178" s="102"/>
      <c r="R178" s="102"/>
      <c r="S178" s="102"/>
      <c r="T178" s="102"/>
      <c r="U178" s="102"/>
      <c r="V178" s="102"/>
      <c r="W178" s="102"/>
      <c r="X178" s="103"/>
      <c r="Y178" s="102"/>
      <c r="Z178" s="102"/>
      <c r="AA178" s="102"/>
      <c r="AB178" s="102"/>
      <c r="AC178" s="102"/>
      <c r="AD178" s="102"/>
      <c r="AE178" s="102"/>
      <c r="AF178" s="102"/>
      <c r="AG178" s="103"/>
      <c r="AH178" s="102"/>
      <c r="AI178" s="102"/>
      <c r="AJ178" s="102"/>
      <c r="AK178" s="102"/>
      <c r="AL178" s="102"/>
      <c r="AM178" s="102"/>
      <c r="AP178" s="102"/>
      <c r="AQ178" s="102"/>
      <c r="AR178" s="102"/>
      <c r="AS178" s="102"/>
    </row>
    <row r="179" spans="3:45">
      <c r="C179" s="102"/>
      <c r="D179" s="102"/>
      <c r="E179" s="102"/>
      <c r="F179" s="103"/>
      <c r="G179" s="102"/>
      <c r="H179" s="102"/>
      <c r="I179" s="102"/>
      <c r="J179" s="102"/>
      <c r="K179" s="102"/>
      <c r="L179" s="102"/>
      <c r="M179" s="102"/>
      <c r="N179" s="102"/>
      <c r="O179" s="103"/>
      <c r="P179" s="102"/>
      <c r="Q179" s="102"/>
      <c r="R179" s="102"/>
      <c r="S179" s="102"/>
      <c r="T179" s="102"/>
      <c r="U179" s="102"/>
      <c r="V179" s="102"/>
      <c r="W179" s="102"/>
      <c r="X179" s="103"/>
      <c r="Y179" s="102"/>
      <c r="Z179" s="102"/>
      <c r="AA179" s="102"/>
      <c r="AB179" s="102"/>
      <c r="AC179" s="102"/>
      <c r="AD179" s="102"/>
      <c r="AE179" s="102"/>
      <c r="AF179" s="102"/>
      <c r="AG179" s="103"/>
      <c r="AH179" s="102"/>
      <c r="AI179" s="102"/>
      <c r="AJ179" s="102"/>
      <c r="AK179" s="102"/>
      <c r="AL179" s="102"/>
      <c r="AM179" s="102"/>
      <c r="AP179" s="102"/>
      <c r="AQ179" s="102"/>
      <c r="AR179" s="102"/>
      <c r="AS179" s="102"/>
    </row>
    <row r="180" spans="3:45">
      <c r="C180" s="102"/>
      <c r="D180" s="102"/>
      <c r="E180" s="102"/>
      <c r="F180" s="103"/>
      <c r="G180" s="102"/>
      <c r="H180" s="102"/>
      <c r="I180" s="102"/>
      <c r="J180" s="102"/>
      <c r="K180" s="102"/>
      <c r="L180" s="102"/>
      <c r="M180" s="102"/>
      <c r="N180" s="102"/>
      <c r="O180" s="103"/>
      <c r="P180" s="102"/>
      <c r="Q180" s="102"/>
      <c r="R180" s="102"/>
      <c r="S180" s="102"/>
      <c r="T180" s="102"/>
      <c r="U180" s="102"/>
      <c r="V180" s="102"/>
      <c r="W180" s="102"/>
      <c r="X180" s="103"/>
      <c r="Y180" s="102"/>
      <c r="Z180" s="102"/>
      <c r="AA180" s="102"/>
      <c r="AB180" s="102"/>
      <c r="AC180" s="102"/>
      <c r="AD180" s="102"/>
      <c r="AE180" s="102"/>
      <c r="AF180" s="102"/>
      <c r="AG180" s="103"/>
      <c r="AH180" s="102"/>
      <c r="AI180" s="102"/>
      <c r="AJ180" s="102"/>
      <c r="AK180" s="102"/>
      <c r="AL180" s="102"/>
      <c r="AM180" s="102"/>
      <c r="AP180" s="102"/>
      <c r="AQ180" s="102"/>
      <c r="AR180" s="102"/>
      <c r="AS180" s="102"/>
    </row>
    <row r="181" spans="3:45">
      <c r="C181" s="102"/>
      <c r="D181" s="102"/>
      <c r="E181" s="102"/>
      <c r="F181" s="103"/>
      <c r="G181" s="102"/>
      <c r="H181" s="102"/>
      <c r="I181" s="102"/>
      <c r="J181" s="102"/>
      <c r="K181" s="102"/>
      <c r="L181" s="102"/>
      <c r="M181" s="102"/>
      <c r="N181" s="102"/>
      <c r="O181" s="103"/>
      <c r="P181" s="102"/>
      <c r="Q181" s="102"/>
      <c r="R181" s="102"/>
      <c r="S181" s="102"/>
      <c r="T181" s="102"/>
      <c r="U181" s="102"/>
      <c r="V181" s="102"/>
      <c r="W181" s="102"/>
      <c r="X181" s="103"/>
      <c r="Y181" s="102"/>
      <c r="Z181" s="102"/>
      <c r="AA181" s="102"/>
      <c r="AB181" s="102"/>
      <c r="AC181" s="102"/>
      <c r="AD181" s="102"/>
      <c r="AE181" s="102"/>
      <c r="AF181" s="102"/>
      <c r="AG181" s="103"/>
      <c r="AH181" s="102"/>
      <c r="AI181" s="102"/>
      <c r="AJ181" s="102"/>
      <c r="AK181" s="102"/>
      <c r="AL181" s="102"/>
      <c r="AM181" s="102"/>
      <c r="AP181" s="102"/>
      <c r="AQ181" s="102"/>
      <c r="AR181" s="102"/>
      <c r="AS181" s="102"/>
    </row>
    <row r="182" spans="3:45">
      <c r="C182" s="102"/>
      <c r="D182" s="102"/>
      <c r="E182" s="102"/>
      <c r="F182" s="103"/>
      <c r="G182" s="102"/>
      <c r="H182" s="102"/>
      <c r="I182" s="102"/>
      <c r="J182" s="102"/>
      <c r="K182" s="102"/>
      <c r="L182" s="102"/>
      <c r="M182" s="102"/>
      <c r="N182" s="102"/>
      <c r="O182" s="103"/>
      <c r="P182" s="102"/>
      <c r="Q182" s="102"/>
      <c r="R182" s="102"/>
      <c r="S182" s="102"/>
      <c r="T182" s="102"/>
      <c r="U182" s="102"/>
      <c r="V182" s="102"/>
      <c r="W182" s="102"/>
      <c r="X182" s="103"/>
      <c r="Y182" s="102"/>
      <c r="Z182" s="102"/>
      <c r="AA182" s="102"/>
      <c r="AB182" s="102"/>
      <c r="AC182" s="102"/>
      <c r="AD182" s="102"/>
      <c r="AE182" s="102"/>
      <c r="AF182" s="102"/>
      <c r="AG182" s="103"/>
      <c r="AH182" s="102"/>
      <c r="AI182" s="102"/>
      <c r="AJ182" s="102"/>
      <c r="AK182" s="102"/>
      <c r="AL182" s="102"/>
      <c r="AM182" s="102"/>
      <c r="AP182" s="102"/>
      <c r="AQ182" s="102"/>
      <c r="AR182" s="102"/>
      <c r="AS182" s="102"/>
    </row>
    <row r="183" spans="3:45">
      <c r="C183" s="102"/>
      <c r="D183" s="102"/>
      <c r="E183" s="102"/>
      <c r="F183" s="103"/>
      <c r="G183" s="102"/>
      <c r="H183" s="102"/>
      <c r="I183" s="102"/>
      <c r="J183" s="102"/>
      <c r="K183" s="102"/>
      <c r="L183" s="102"/>
      <c r="M183" s="102"/>
      <c r="N183" s="102"/>
      <c r="O183" s="103"/>
      <c r="P183" s="102"/>
      <c r="Q183" s="102"/>
      <c r="R183" s="102"/>
      <c r="S183" s="102"/>
      <c r="T183" s="102"/>
      <c r="U183" s="102"/>
      <c r="V183" s="102"/>
      <c r="W183" s="102"/>
      <c r="X183" s="103"/>
      <c r="Y183" s="102"/>
      <c r="Z183" s="102"/>
      <c r="AA183" s="102"/>
      <c r="AB183" s="102"/>
      <c r="AC183" s="102"/>
      <c r="AD183" s="102"/>
      <c r="AE183" s="102"/>
      <c r="AF183" s="102"/>
      <c r="AG183" s="103"/>
      <c r="AH183" s="102"/>
      <c r="AI183" s="102"/>
      <c r="AJ183" s="102"/>
      <c r="AK183" s="102"/>
      <c r="AL183" s="102"/>
      <c r="AM183" s="102"/>
      <c r="AP183" s="102"/>
      <c r="AQ183" s="102"/>
      <c r="AR183" s="102"/>
      <c r="AS183" s="102"/>
    </row>
    <row r="184" spans="3:45">
      <c r="C184" s="102"/>
      <c r="D184" s="102"/>
      <c r="E184" s="102"/>
      <c r="F184" s="103"/>
      <c r="G184" s="102"/>
      <c r="H184" s="102"/>
      <c r="I184" s="102"/>
      <c r="J184" s="102"/>
      <c r="K184" s="102"/>
      <c r="L184" s="102"/>
      <c r="M184" s="102"/>
      <c r="N184" s="102"/>
      <c r="O184" s="103"/>
      <c r="P184" s="102"/>
      <c r="Q184" s="102"/>
      <c r="R184" s="102"/>
      <c r="S184" s="102"/>
      <c r="T184" s="102"/>
      <c r="U184" s="102"/>
      <c r="V184" s="102"/>
      <c r="W184" s="102"/>
      <c r="X184" s="103"/>
      <c r="Y184" s="102"/>
      <c r="Z184" s="102"/>
      <c r="AA184" s="102"/>
      <c r="AB184" s="102"/>
      <c r="AC184" s="102"/>
      <c r="AD184" s="102"/>
      <c r="AE184" s="102"/>
      <c r="AF184" s="102"/>
      <c r="AG184" s="103"/>
      <c r="AH184" s="102"/>
      <c r="AI184" s="102"/>
      <c r="AJ184" s="102"/>
      <c r="AK184" s="102"/>
      <c r="AL184" s="102"/>
      <c r="AM184" s="102"/>
      <c r="AP184" s="102"/>
      <c r="AQ184" s="102"/>
      <c r="AR184" s="102"/>
      <c r="AS184" s="102"/>
    </row>
    <row r="185" spans="3:45">
      <c r="C185" s="102"/>
      <c r="D185" s="102"/>
      <c r="E185" s="102"/>
      <c r="F185" s="103"/>
      <c r="G185" s="102"/>
      <c r="H185" s="102"/>
      <c r="I185" s="102"/>
      <c r="J185" s="102"/>
      <c r="K185" s="102"/>
      <c r="L185" s="102"/>
      <c r="M185" s="102"/>
      <c r="N185" s="102"/>
      <c r="O185" s="103"/>
      <c r="P185" s="102"/>
      <c r="Q185" s="102"/>
      <c r="R185" s="102"/>
      <c r="S185" s="102"/>
      <c r="T185" s="102"/>
      <c r="U185" s="102"/>
      <c r="V185" s="102"/>
      <c r="W185" s="102"/>
      <c r="X185" s="103"/>
      <c r="Y185" s="102"/>
      <c r="Z185" s="102"/>
      <c r="AA185" s="102"/>
      <c r="AB185" s="102"/>
      <c r="AC185" s="102"/>
      <c r="AD185" s="102"/>
      <c r="AE185" s="102"/>
      <c r="AF185" s="102"/>
      <c r="AG185" s="103"/>
      <c r="AH185" s="102"/>
      <c r="AI185" s="102"/>
      <c r="AJ185" s="102"/>
      <c r="AK185" s="102"/>
      <c r="AL185" s="102"/>
      <c r="AM185" s="102"/>
      <c r="AP185" s="102"/>
      <c r="AQ185" s="102"/>
      <c r="AR185" s="102"/>
      <c r="AS185" s="102"/>
    </row>
    <row r="186" spans="3:45">
      <c r="C186" s="102"/>
      <c r="D186" s="102"/>
      <c r="E186" s="102"/>
      <c r="F186" s="103"/>
      <c r="G186" s="102"/>
      <c r="H186" s="102"/>
      <c r="I186" s="102"/>
      <c r="J186" s="102"/>
      <c r="K186" s="102"/>
      <c r="L186" s="102"/>
      <c r="M186" s="102"/>
      <c r="N186" s="102"/>
      <c r="O186" s="103"/>
      <c r="P186" s="102"/>
      <c r="Q186" s="102"/>
      <c r="R186" s="102"/>
      <c r="S186" s="102"/>
      <c r="T186" s="102"/>
      <c r="U186" s="102"/>
      <c r="V186" s="102"/>
      <c r="W186" s="102"/>
      <c r="X186" s="103"/>
      <c r="Y186" s="102"/>
      <c r="Z186" s="102"/>
      <c r="AA186" s="102"/>
      <c r="AB186" s="102"/>
      <c r="AC186" s="102"/>
      <c r="AD186" s="102"/>
      <c r="AE186" s="102"/>
      <c r="AF186" s="102"/>
      <c r="AG186" s="103"/>
      <c r="AH186" s="102"/>
      <c r="AI186" s="102"/>
      <c r="AJ186" s="102"/>
      <c r="AK186" s="102"/>
      <c r="AL186" s="102"/>
      <c r="AM186" s="102"/>
      <c r="AP186" s="102"/>
      <c r="AQ186" s="102"/>
      <c r="AR186" s="102"/>
      <c r="AS186" s="102"/>
    </row>
    <row r="187" spans="3:45">
      <c r="C187" s="102"/>
      <c r="D187" s="102"/>
      <c r="E187" s="102"/>
      <c r="F187" s="103"/>
      <c r="G187" s="102"/>
      <c r="H187" s="102"/>
      <c r="I187" s="102"/>
      <c r="J187" s="102"/>
      <c r="K187" s="102"/>
      <c r="L187" s="102"/>
      <c r="M187" s="102"/>
      <c r="N187" s="102"/>
      <c r="O187" s="103"/>
      <c r="P187" s="102"/>
      <c r="Q187" s="102"/>
      <c r="R187" s="102"/>
      <c r="S187" s="102"/>
      <c r="T187" s="102"/>
      <c r="U187" s="102"/>
      <c r="V187" s="102"/>
      <c r="W187" s="102"/>
      <c r="X187" s="103"/>
      <c r="Y187" s="102"/>
      <c r="Z187" s="102"/>
      <c r="AA187" s="102"/>
      <c r="AB187" s="102"/>
      <c r="AC187" s="102"/>
      <c r="AD187" s="102"/>
      <c r="AE187" s="102"/>
      <c r="AF187" s="102"/>
      <c r="AG187" s="103"/>
      <c r="AH187" s="102"/>
      <c r="AI187" s="102"/>
      <c r="AJ187" s="102"/>
      <c r="AK187" s="102"/>
      <c r="AL187" s="102"/>
      <c r="AM187" s="102"/>
      <c r="AP187" s="102"/>
      <c r="AQ187" s="102"/>
      <c r="AR187" s="102"/>
      <c r="AS187" s="102"/>
    </row>
    <row r="188" spans="3:45">
      <c r="C188" s="102"/>
      <c r="D188" s="102"/>
      <c r="E188" s="102"/>
      <c r="F188" s="103"/>
      <c r="G188" s="102"/>
      <c r="H188" s="102"/>
      <c r="I188" s="102"/>
      <c r="J188" s="102"/>
      <c r="K188" s="102"/>
      <c r="L188" s="102"/>
      <c r="M188" s="102"/>
      <c r="N188" s="102"/>
      <c r="O188" s="103"/>
      <c r="P188" s="102"/>
      <c r="Q188" s="102"/>
      <c r="R188" s="102"/>
      <c r="S188" s="102"/>
      <c r="T188" s="102"/>
      <c r="U188" s="102"/>
      <c r="V188" s="102"/>
      <c r="W188" s="102"/>
      <c r="X188" s="103"/>
      <c r="Y188" s="102"/>
      <c r="Z188" s="102"/>
      <c r="AA188" s="102"/>
      <c r="AB188" s="102"/>
      <c r="AC188" s="102"/>
      <c r="AD188" s="102"/>
      <c r="AE188" s="102"/>
      <c r="AF188" s="102"/>
      <c r="AG188" s="103"/>
      <c r="AH188" s="102"/>
      <c r="AI188" s="102"/>
      <c r="AJ188" s="102"/>
      <c r="AK188" s="102"/>
      <c r="AL188" s="102"/>
      <c r="AM188" s="102"/>
      <c r="AP188" s="102"/>
      <c r="AQ188" s="102"/>
      <c r="AR188" s="102"/>
      <c r="AS188" s="102"/>
    </row>
    <row r="189" spans="3:45">
      <c r="C189" s="102"/>
      <c r="D189" s="102"/>
      <c r="E189" s="102"/>
      <c r="F189" s="103"/>
      <c r="G189" s="102"/>
      <c r="H189" s="102"/>
      <c r="I189" s="102"/>
      <c r="J189" s="102"/>
      <c r="K189" s="102"/>
      <c r="L189" s="102"/>
      <c r="M189" s="102"/>
      <c r="N189" s="102"/>
      <c r="O189" s="103"/>
      <c r="P189" s="102"/>
      <c r="Q189" s="102"/>
      <c r="R189" s="102"/>
      <c r="S189" s="102"/>
      <c r="T189" s="102"/>
      <c r="U189" s="102"/>
      <c r="V189" s="102"/>
      <c r="W189" s="102"/>
      <c r="X189" s="103"/>
      <c r="Y189" s="102"/>
      <c r="Z189" s="102"/>
      <c r="AA189" s="102"/>
      <c r="AB189" s="102"/>
      <c r="AC189" s="102"/>
      <c r="AD189" s="102"/>
      <c r="AE189" s="102"/>
      <c r="AF189" s="102"/>
      <c r="AG189" s="103"/>
      <c r="AH189" s="102"/>
      <c r="AI189" s="102"/>
      <c r="AJ189" s="102"/>
      <c r="AK189" s="102"/>
      <c r="AL189" s="102"/>
      <c r="AM189" s="102"/>
      <c r="AP189" s="102"/>
      <c r="AQ189" s="102"/>
      <c r="AR189" s="102"/>
      <c r="AS189" s="102"/>
    </row>
    <row r="190" spans="3:45">
      <c r="C190" s="102"/>
      <c r="D190" s="102"/>
      <c r="E190" s="102"/>
      <c r="F190" s="103"/>
      <c r="G190" s="102"/>
      <c r="H190" s="102"/>
      <c r="I190" s="102"/>
      <c r="J190" s="102"/>
      <c r="K190" s="102"/>
      <c r="L190" s="102"/>
      <c r="M190" s="102"/>
      <c r="N190" s="102"/>
      <c r="O190" s="103"/>
      <c r="P190" s="102"/>
      <c r="Q190" s="102"/>
      <c r="R190" s="102"/>
      <c r="S190" s="102"/>
      <c r="T190" s="102"/>
      <c r="U190" s="102"/>
      <c r="V190" s="102"/>
      <c r="W190" s="102"/>
      <c r="X190" s="103"/>
      <c r="Y190" s="102"/>
      <c r="Z190" s="102"/>
      <c r="AA190" s="102"/>
      <c r="AB190" s="102"/>
      <c r="AC190" s="102"/>
      <c r="AD190" s="102"/>
      <c r="AE190" s="102"/>
      <c r="AF190" s="102"/>
      <c r="AG190" s="103"/>
      <c r="AH190" s="102"/>
      <c r="AI190" s="102"/>
      <c r="AJ190" s="102"/>
      <c r="AK190" s="102"/>
      <c r="AL190" s="102"/>
      <c r="AM190" s="102"/>
      <c r="AP190" s="102"/>
      <c r="AQ190" s="102"/>
      <c r="AR190" s="102"/>
      <c r="AS190" s="102"/>
    </row>
    <row r="191" spans="3:45">
      <c r="C191" s="102"/>
      <c r="D191" s="102"/>
      <c r="E191" s="102"/>
      <c r="F191" s="103"/>
      <c r="G191" s="102"/>
      <c r="H191" s="102"/>
      <c r="I191" s="102"/>
      <c r="J191" s="102"/>
      <c r="K191" s="102"/>
      <c r="L191" s="102"/>
      <c r="M191" s="102"/>
      <c r="N191" s="102"/>
      <c r="O191" s="103"/>
      <c r="P191" s="102"/>
      <c r="Q191" s="102"/>
      <c r="R191" s="102"/>
      <c r="S191" s="102"/>
      <c r="T191" s="102"/>
      <c r="U191" s="102"/>
      <c r="V191" s="102"/>
      <c r="W191" s="102"/>
      <c r="X191" s="103"/>
      <c r="Y191" s="102"/>
      <c r="Z191" s="102"/>
      <c r="AA191" s="102"/>
      <c r="AB191" s="102"/>
      <c r="AC191" s="102"/>
      <c r="AD191" s="102"/>
      <c r="AE191" s="102"/>
      <c r="AF191" s="102"/>
      <c r="AG191" s="103"/>
      <c r="AH191" s="102"/>
      <c r="AI191" s="102"/>
      <c r="AJ191" s="102"/>
      <c r="AK191" s="102"/>
      <c r="AL191" s="102"/>
      <c r="AM191" s="102"/>
      <c r="AP191" s="102"/>
      <c r="AQ191" s="102"/>
      <c r="AR191" s="102"/>
      <c r="AS191" s="102"/>
    </row>
    <row r="192" spans="3:45">
      <c r="C192" s="102"/>
      <c r="D192" s="102"/>
      <c r="E192" s="102"/>
      <c r="F192" s="103"/>
      <c r="G192" s="102"/>
      <c r="H192" s="102"/>
      <c r="I192" s="102"/>
      <c r="J192" s="102"/>
      <c r="K192" s="102"/>
      <c r="L192" s="102"/>
      <c r="M192" s="102"/>
      <c r="N192" s="102"/>
      <c r="O192" s="103"/>
      <c r="P192" s="102"/>
      <c r="Q192" s="102"/>
      <c r="R192" s="102"/>
      <c r="S192" s="102"/>
      <c r="T192" s="102"/>
      <c r="U192" s="102"/>
      <c r="V192" s="102"/>
      <c r="W192" s="102"/>
      <c r="X192" s="103"/>
      <c r="Y192" s="102"/>
      <c r="Z192" s="102"/>
      <c r="AA192" s="102"/>
      <c r="AB192" s="102"/>
      <c r="AC192" s="102"/>
      <c r="AD192" s="102"/>
      <c r="AE192" s="102"/>
      <c r="AF192" s="102"/>
      <c r="AG192" s="103"/>
      <c r="AH192" s="102"/>
      <c r="AI192" s="102"/>
      <c r="AJ192" s="102"/>
      <c r="AK192" s="102"/>
      <c r="AL192" s="102"/>
      <c r="AM192" s="102"/>
      <c r="AP192" s="102"/>
      <c r="AQ192" s="102"/>
      <c r="AR192" s="102"/>
      <c r="AS192" s="102"/>
    </row>
    <row r="193" spans="3:45">
      <c r="C193" s="102"/>
      <c r="D193" s="102"/>
      <c r="E193" s="102"/>
      <c r="F193" s="103"/>
      <c r="G193" s="102"/>
      <c r="H193" s="102"/>
      <c r="I193" s="102"/>
      <c r="J193" s="102"/>
      <c r="K193" s="102"/>
      <c r="L193" s="102"/>
      <c r="M193" s="102"/>
      <c r="N193" s="102"/>
      <c r="O193" s="103"/>
      <c r="P193" s="102"/>
      <c r="Q193" s="102"/>
      <c r="R193" s="102"/>
      <c r="S193" s="102"/>
      <c r="T193" s="102"/>
      <c r="U193" s="102"/>
      <c r="V193" s="102"/>
      <c r="W193" s="102"/>
      <c r="X193" s="103"/>
      <c r="Y193" s="102"/>
      <c r="Z193" s="102"/>
      <c r="AA193" s="102"/>
      <c r="AB193" s="102"/>
      <c r="AC193" s="102"/>
      <c r="AD193" s="102"/>
      <c r="AE193" s="102"/>
      <c r="AF193" s="102"/>
      <c r="AG193" s="103"/>
      <c r="AH193" s="102"/>
      <c r="AI193" s="102"/>
      <c r="AJ193" s="102"/>
      <c r="AK193" s="102"/>
      <c r="AL193" s="102"/>
      <c r="AM193" s="102"/>
      <c r="AP193" s="102"/>
      <c r="AQ193" s="102"/>
      <c r="AR193" s="102"/>
      <c r="AS193" s="102"/>
    </row>
    <row r="194" spans="3:45">
      <c r="C194" s="102"/>
      <c r="D194" s="102"/>
      <c r="E194" s="102"/>
      <c r="F194" s="103"/>
      <c r="G194" s="102"/>
      <c r="H194" s="102"/>
      <c r="I194" s="102"/>
      <c r="J194" s="102"/>
      <c r="K194" s="102"/>
      <c r="L194" s="102"/>
      <c r="M194" s="102"/>
      <c r="N194" s="102"/>
      <c r="O194" s="103"/>
      <c r="P194" s="102"/>
      <c r="Q194" s="102"/>
      <c r="R194" s="102"/>
      <c r="S194" s="102"/>
      <c r="T194" s="102"/>
      <c r="U194" s="102"/>
      <c r="V194" s="102"/>
      <c r="W194" s="102"/>
      <c r="X194" s="103"/>
      <c r="Y194" s="102"/>
      <c r="Z194" s="102"/>
      <c r="AA194" s="102"/>
      <c r="AB194" s="102"/>
      <c r="AC194" s="102"/>
      <c r="AD194" s="102"/>
      <c r="AE194" s="102"/>
      <c r="AF194" s="102"/>
      <c r="AG194" s="103"/>
      <c r="AH194" s="102"/>
      <c r="AI194" s="102"/>
      <c r="AJ194" s="102"/>
      <c r="AK194" s="102"/>
      <c r="AL194" s="102"/>
      <c r="AM194" s="102"/>
      <c r="AP194" s="102"/>
      <c r="AQ194" s="102"/>
      <c r="AR194" s="102"/>
      <c r="AS194" s="102"/>
    </row>
    <row r="195" spans="3:45">
      <c r="C195" s="102"/>
      <c r="D195" s="102"/>
      <c r="E195" s="102"/>
      <c r="F195" s="103"/>
      <c r="G195" s="102"/>
      <c r="H195" s="102"/>
      <c r="I195" s="102"/>
      <c r="J195" s="102"/>
      <c r="K195" s="102"/>
      <c r="L195" s="102"/>
      <c r="M195" s="102"/>
      <c r="N195" s="102"/>
      <c r="O195" s="103"/>
      <c r="P195" s="102"/>
      <c r="Q195" s="102"/>
      <c r="R195" s="102"/>
      <c r="S195" s="102"/>
      <c r="T195" s="102"/>
      <c r="U195" s="102"/>
      <c r="V195" s="102"/>
      <c r="W195" s="102"/>
      <c r="X195" s="103"/>
      <c r="Y195" s="102"/>
      <c r="Z195" s="102"/>
      <c r="AA195" s="102"/>
      <c r="AB195" s="102"/>
      <c r="AC195" s="102"/>
      <c r="AD195" s="102"/>
      <c r="AE195" s="102"/>
      <c r="AF195" s="102"/>
      <c r="AG195" s="103"/>
      <c r="AH195" s="102"/>
      <c r="AI195" s="102"/>
      <c r="AJ195" s="102"/>
      <c r="AK195" s="102"/>
      <c r="AL195" s="102"/>
      <c r="AM195" s="102"/>
      <c r="AP195" s="102"/>
      <c r="AQ195" s="102"/>
      <c r="AR195" s="102"/>
      <c r="AS195" s="102"/>
    </row>
    <row r="196" spans="3:45">
      <c r="C196" s="102"/>
      <c r="D196" s="102"/>
      <c r="E196" s="102"/>
      <c r="F196" s="103"/>
      <c r="G196" s="102"/>
      <c r="H196" s="102"/>
      <c r="I196" s="102"/>
      <c r="J196" s="102"/>
      <c r="K196" s="102"/>
      <c r="L196" s="102"/>
      <c r="M196" s="102"/>
      <c r="N196" s="102"/>
      <c r="O196" s="103"/>
      <c r="P196" s="102"/>
      <c r="Q196" s="102"/>
      <c r="R196" s="102"/>
      <c r="S196" s="102"/>
      <c r="T196" s="102"/>
      <c r="U196" s="102"/>
      <c r="V196" s="102"/>
      <c r="W196" s="102"/>
      <c r="X196" s="103"/>
      <c r="Y196" s="102"/>
      <c r="Z196" s="102"/>
      <c r="AA196" s="102"/>
      <c r="AB196" s="102"/>
      <c r="AC196" s="102"/>
      <c r="AD196" s="102"/>
      <c r="AE196" s="102"/>
      <c r="AF196" s="102"/>
      <c r="AG196" s="103"/>
      <c r="AH196" s="102"/>
      <c r="AI196" s="102"/>
      <c r="AJ196" s="102"/>
      <c r="AK196" s="102"/>
      <c r="AL196" s="102"/>
      <c r="AM196" s="102"/>
      <c r="AP196" s="102"/>
      <c r="AQ196" s="102"/>
      <c r="AR196" s="102"/>
      <c r="AS196" s="102"/>
    </row>
    <row r="197" spans="3:45">
      <c r="C197" s="102"/>
      <c r="D197" s="102"/>
      <c r="E197" s="102"/>
      <c r="F197" s="103"/>
      <c r="G197" s="102"/>
      <c r="H197" s="102"/>
      <c r="I197" s="102"/>
      <c r="J197" s="102"/>
      <c r="K197" s="102"/>
      <c r="L197" s="102"/>
      <c r="M197" s="102"/>
      <c r="N197" s="102"/>
      <c r="O197" s="103"/>
      <c r="P197" s="102"/>
      <c r="Q197" s="102"/>
      <c r="R197" s="102"/>
      <c r="S197" s="102"/>
      <c r="T197" s="102"/>
      <c r="U197" s="102"/>
      <c r="V197" s="102"/>
      <c r="W197" s="102"/>
      <c r="X197" s="103"/>
      <c r="Y197" s="102"/>
      <c r="Z197" s="102"/>
      <c r="AA197" s="102"/>
      <c r="AB197" s="102"/>
      <c r="AC197" s="102"/>
      <c r="AD197" s="102"/>
      <c r="AE197" s="102"/>
      <c r="AF197" s="102"/>
      <c r="AG197" s="103"/>
      <c r="AH197" s="102"/>
      <c r="AI197" s="102"/>
      <c r="AJ197" s="102"/>
      <c r="AK197" s="102"/>
      <c r="AL197" s="102"/>
      <c r="AM197" s="102"/>
      <c r="AP197" s="102"/>
      <c r="AQ197" s="102"/>
      <c r="AR197" s="102"/>
      <c r="AS197" s="102"/>
    </row>
    <row r="198" spans="3:45">
      <c r="C198" s="102"/>
      <c r="D198" s="102"/>
      <c r="E198" s="102"/>
      <c r="F198" s="103"/>
      <c r="G198" s="102"/>
      <c r="H198" s="102"/>
      <c r="I198" s="102"/>
      <c r="J198" s="102"/>
      <c r="K198" s="102"/>
      <c r="L198" s="102"/>
      <c r="M198" s="102"/>
      <c r="N198" s="102"/>
      <c r="O198" s="103"/>
      <c r="P198" s="102"/>
      <c r="Q198" s="102"/>
      <c r="R198" s="102"/>
      <c r="S198" s="102"/>
      <c r="T198" s="102"/>
      <c r="U198" s="102"/>
      <c r="V198" s="102"/>
      <c r="W198" s="102"/>
      <c r="X198" s="103"/>
      <c r="Y198" s="102"/>
      <c r="Z198" s="102"/>
      <c r="AA198" s="102"/>
      <c r="AB198" s="102"/>
      <c r="AC198" s="102"/>
      <c r="AD198" s="102"/>
      <c r="AE198" s="102"/>
      <c r="AF198" s="102"/>
      <c r="AG198" s="103"/>
      <c r="AH198" s="102"/>
      <c r="AI198" s="102"/>
      <c r="AJ198" s="102"/>
      <c r="AK198" s="102"/>
      <c r="AL198" s="102"/>
      <c r="AM198" s="102"/>
      <c r="AP198" s="102"/>
      <c r="AQ198" s="102"/>
      <c r="AR198" s="102"/>
      <c r="AS198" s="102"/>
    </row>
    <row r="199" spans="3:45">
      <c r="C199" s="102"/>
      <c r="D199" s="102"/>
      <c r="E199" s="102"/>
      <c r="F199" s="103"/>
      <c r="G199" s="102"/>
      <c r="H199" s="102"/>
      <c r="I199" s="102"/>
      <c r="J199" s="102"/>
      <c r="K199" s="102"/>
      <c r="L199" s="102"/>
      <c r="M199" s="102"/>
      <c r="N199" s="102"/>
      <c r="O199" s="103"/>
      <c r="P199" s="102"/>
      <c r="Q199" s="102"/>
      <c r="R199" s="102"/>
      <c r="S199" s="102"/>
      <c r="T199" s="102"/>
      <c r="U199" s="102"/>
      <c r="V199" s="102"/>
      <c r="W199" s="102"/>
      <c r="X199" s="103"/>
      <c r="Y199" s="102"/>
      <c r="Z199" s="102"/>
      <c r="AA199" s="102"/>
      <c r="AB199" s="102"/>
      <c r="AC199" s="102"/>
      <c r="AD199" s="102"/>
      <c r="AE199" s="102"/>
      <c r="AF199" s="102"/>
      <c r="AG199" s="103"/>
      <c r="AH199" s="102"/>
      <c r="AI199" s="102"/>
      <c r="AJ199" s="102"/>
      <c r="AK199" s="102"/>
      <c r="AL199" s="102"/>
      <c r="AM199" s="102"/>
      <c r="AP199" s="102"/>
      <c r="AQ199" s="102"/>
      <c r="AR199" s="102"/>
      <c r="AS199" s="102"/>
    </row>
    <row r="200" spans="3:45">
      <c r="C200" s="102"/>
      <c r="D200" s="102"/>
      <c r="E200" s="102"/>
      <c r="F200" s="103"/>
      <c r="G200" s="102"/>
      <c r="H200" s="102"/>
      <c r="I200" s="102"/>
      <c r="J200" s="102"/>
      <c r="K200" s="102"/>
      <c r="L200" s="102"/>
      <c r="M200" s="102"/>
      <c r="N200" s="102"/>
      <c r="O200" s="103"/>
      <c r="P200" s="102"/>
      <c r="Q200" s="102"/>
      <c r="R200" s="102"/>
      <c r="S200" s="102"/>
      <c r="T200" s="102"/>
      <c r="U200" s="102"/>
      <c r="V200" s="102"/>
      <c r="W200" s="102"/>
      <c r="X200" s="103"/>
      <c r="Y200" s="102"/>
      <c r="Z200" s="102"/>
      <c r="AA200" s="102"/>
      <c r="AB200" s="102"/>
      <c r="AC200" s="102"/>
      <c r="AD200" s="102"/>
      <c r="AE200" s="102"/>
      <c r="AF200" s="102"/>
      <c r="AG200" s="103"/>
      <c r="AH200" s="102"/>
      <c r="AI200" s="102"/>
      <c r="AJ200" s="102"/>
      <c r="AK200" s="102"/>
      <c r="AL200" s="102"/>
      <c r="AM200" s="102"/>
      <c r="AP200" s="102"/>
      <c r="AQ200" s="102"/>
      <c r="AR200" s="102"/>
      <c r="AS200" s="102"/>
    </row>
    <row r="201" spans="3:45">
      <c r="C201" s="102"/>
      <c r="D201" s="102"/>
      <c r="E201" s="102"/>
      <c r="F201" s="103"/>
      <c r="G201" s="102"/>
      <c r="H201" s="102"/>
      <c r="I201" s="102"/>
      <c r="J201" s="102"/>
      <c r="K201" s="102"/>
      <c r="L201" s="102"/>
      <c r="M201" s="102"/>
      <c r="N201" s="102"/>
      <c r="O201" s="103"/>
      <c r="P201" s="102"/>
      <c r="Q201" s="102"/>
      <c r="R201" s="102"/>
      <c r="S201" s="102"/>
      <c r="T201" s="102"/>
      <c r="U201" s="102"/>
      <c r="V201" s="102"/>
      <c r="W201" s="102"/>
      <c r="X201" s="103"/>
      <c r="Y201" s="102"/>
      <c r="Z201" s="102"/>
      <c r="AA201" s="102"/>
      <c r="AB201" s="102"/>
      <c r="AC201" s="102"/>
      <c r="AD201" s="102"/>
      <c r="AE201" s="102"/>
      <c r="AF201" s="102"/>
      <c r="AG201" s="103"/>
      <c r="AH201" s="102"/>
      <c r="AI201" s="102"/>
      <c r="AJ201" s="102"/>
      <c r="AK201" s="102"/>
      <c r="AL201" s="102"/>
      <c r="AM201" s="102"/>
      <c r="AP201" s="102"/>
      <c r="AQ201" s="102"/>
      <c r="AR201" s="102"/>
      <c r="AS201" s="102"/>
    </row>
    <row r="202" spans="3:45">
      <c r="C202" s="102"/>
      <c r="D202" s="102"/>
      <c r="E202" s="102"/>
      <c r="F202" s="103"/>
      <c r="G202" s="102"/>
      <c r="H202" s="102"/>
      <c r="I202" s="102"/>
      <c r="J202" s="102"/>
      <c r="K202" s="102"/>
      <c r="L202" s="102"/>
      <c r="M202" s="102"/>
      <c r="N202" s="102"/>
      <c r="O202" s="103"/>
      <c r="P202" s="102"/>
      <c r="Q202" s="102"/>
      <c r="R202" s="102"/>
      <c r="S202" s="102"/>
      <c r="T202" s="102"/>
      <c r="U202" s="102"/>
      <c r="V202" s="102"/>
      <c r="W202" s="102"/>
      <c r="X202" s="103"/>
      <c r="Y202" s="102"/>
      <c r="Z202" s="102"/>
      <c r="AA202" s="102"/>
      <c r="AB202" s="102"/>
      <c r="AC202" s="102"/>
      <c r="AD202" s="102"/>
      <c r="AE202" s="102"/>
      <c r="AF202" s="102"/>
      <c r="AG202" s="103"/>
      <c r="AH202" s="102"/>
      <c r="AI202" s="102"/>
      <c r="AJ202" s="102"/>
      <c r="AK202" s="102"/>
      <c r="AL202" s="102"/>
      <c r="AM202" s="102"/>
      <c r="AP202" s="102"/>
      <c r="AQ202" s="102"/>
      <c r="AR202" s="102"/>
      <c r="AS202" s="102"/>
    </row>
    <row r="203" spans="3:45">
      <c r="C203" s="102"/>
      <c r="D203" s="102"/>
      <c r="E203" s="102"/>
      <c r="F203" s="103"/>
      <c r="G203" s="102"/>
      <c r="H203" s="102"/>
      <c r="I203" s="102"/>
      <c r="J203" s="102"/>
      <c r="K203" s="102"/>
      <c r="L203" s="102"/>
      <c r="M203" s="102"/>
      <c r="N203" s="102"/>
      <c r="O203" s="103"/>
      <c r="P203" s="102"/>
      <c r="Q203" s="102"/>
      <c r="R203" s="102"/>
      <c r="S203" s="102"/>
      <c r="T203" s="102"/>
      <c r="U203" s="102"/>
      <c r="V203" s="102"/>
      <c r="W203" s="102"/>
      <c r="X203" s="103"/>
      <c r="Y203" s="102"/>
      <c r="Z203" s="102"/>
      <c r="AA203" s="102"/>
      <c r="AB203" s="102"/>
      <c r="AC203" s="102"/>
      <c r="AD203" s="102"/>
      <c r="AE203" s="102"/>
      <c r="AF203" s="102"/>
      <c r="AG203" s="103"/>
      <c r="AH203" s="102"/>
      <c r="AI203" s="102"/>
      <c r="AJ203" s="102"/>
      <c r="AK203" s="102"/>
      <c r="AL203" s="102"/>
      <c r="AM203" s="102"/>
      <c r="AP203" s="102"/>
      <c r="AQ203" s="102"/>
      <c r="AR203" s="102"/>
      <c r="AS203" s="102"/>
    </row>
    <row r="204" spans="3:45">
      <c r="C204" s="102"/>
      <c r="D204" s="102"/>
      <c r="E204" s="102"/>
      <c r="F204" s="103"/>
      <c r="G204" s="102"/>
      <c r="H204" s="102"/>
      <c r="I204" s="102"/>
      <c r="J204" s="102"/>
      <c r="K204" s="102"/>
      <c r="L204" s="102"/>
      <c r="M204" s="102"/>
      <c r="N204" s="102"/>
      <c r="O204" s="103"/>
      <c r="P204" s="102"/>
      <c r="Q204" s="102"/>
      <c r="R204" s="102"/>
      <c r="S204" s="102"/>
      <c r="T204" s="102"/>
      <c r="U204" s="102"/>
      <c r="V204" s="102"/>
      <c r="W204" s="102"/>
      <c r="X204" s="103"/>
      <c r="Y204" s="102"/>
      <c r="Z204" s="102"/>
      <c r="AA204" s="102"/>
      <c r="AB204" s="102"/>
      <c r="AC204" s="102"/>
      <c r="AD204" s="102"/>
      <c r="AE204" s="102"/>
      <c r="AF204" s="102"/>
      <c r="AG204" s="103"/>
      <c r="AH204" s="102"/>
      <c r="AI204" s="102"/>
      <c r="AJ204" s="102"/>
      <c r="AK204" s="102"/>
      <c r="AL204" s="102"/>
      <c r="AM204" s="102"/>
      <c r="AP204" s="102"/>
      <c r="AQ204" s="102"/>
      <c r="AR204" s="102"/>
      <c r="AS204" s="102"/>
    </row>
    <row r="205" spans="3:45">
      <c r="C205" s="102"/>
      <c r="D205" s="102"/>
      <c r="E205" s="102"/>
      <c r="F205" s="103"/>
      <c r="G205" s="102"/>
      <c r="H205" s="102"/>
      <c r="I205" s="102"/>
      <c r="J205" s="102"/>
      <c r="K205" s="102"/>
      <c r="L205" s="102"/>
      <c r="M205" s="102"/>
      <c r="N205" s="102"/>
      <c r="O205" s="103"/>
      <c r="P205" s="102"/>
      <c r="Q205" s="102"/>
      <c r="R205" s="102"/>
      <c r="S205" s="102"/>
      <c r="T205" s="102"/>
      <c r="U205" s="102"/>
      <c r="V205" s="102"/>
      <c r="W205" s="102"/>
      <c r="X205" s="103"/>
      <c r="Y205" s="102"/>
      <c r="Z205" s="102"/>
      <c r="AA205" s="102"/>
      <c r="AB205" s="102"/>
      <c r="AC205" s="102"/>
      <c r="AD205" s="102"/>
      <c r="AE205" s="102"/>
      <c r="AF205" s="102"/>
      <c r="AG205" s="103"/>
      <c r="AH205" s="102"/>
      <c r="AI205" s="102"/>
      <c r="AJ205" s="102"/>
      <c r="AK205" s="102"/>
      <c r="AL205" s="102"/>
      <c r="AM205" s="102"/>
      <c r="AP205" s="102"/>
      <c r="AQ205" s="102"/>
      <c r="AR205" s="102"/>
      <c r="AS205" s="102"/>
    </row>
    <row r="206" spans="3:45">
      <c r="C206" s="102"/>
      <c r="D206" s="102"/>
      <c r="E206" s="102"/>
      <c r="F206" s="103"/>
      <c r="G206" s="102"/>
      <c r="H206" s="102"/>
      <c r="I206" s="102"/>
      <c r="J206" s="102"/>
      <c r="K206" s="102"/>
      <c r="L206" s="102"/>
      <c r="M206" s="102"/>
      <c r="N206" s="102"/>
      <c r="O206" s="103"/>
      <c r="P206" s="102"/>
      <c r="Q206" s="102"/>
      <c r="R206" s="102"/>
      <c r="S206" s="102"/>
      <c r="T206" s="102"/>
      <c r="U206" s="102"/>
      <c r="V206" s="102"/>
      <c r="W206" s="102"/>
      <c r="X206" s="103"/>
      <c r="Y206" s="102"/>
      <c r="Z206" s="102"/>
      <c r="AA206" s="102"/>
      <c r="AB206" s="102"/>
      <c r="AC206" s="102"/>
      <c r="AD206" s="102"/>
      <c r="AE206" s="102"/>
      <c r="AF206" s="102"/>
      <c r="AG206" s="103"/>
      <c r="AH206" s="102"/>
      <c r="AI206" s="102"/>
      <c r="AJ206" s="102"/>
      <c r="AK206" s="102"/>
      <c r="AL206" s="102"/>
      <c r="AM206" s="102"/>
      <c r="AP206" s="102"/>
      <c r="AQ206" s="102"/>
      <c r="AR206" s="102"/>
      <c r="AS206" s="102"/>
    </row>
    <row r="207" spans="3:45">
      <c r="C207" s="102"/>
      <c r="D207" s="102"/>
      <c r="E207" s="102"/>
      <c r="F207" s="103"/>
      <c r="G207" s="102"/>
      <c r="H207" s="102"/>
      <c r="I207" s="102"/>
      <c r="J207" s="102"/>
      <c r="K207" s="102"/>
      <c r="L207" s="102"/>
      <c r="M207" s="102"/>
      <c r="N207" s="102"/>
      <c r="O207" s="103"/>
      <c r="P207" s="102"/>
      <c r="Q207" s="102"/>
      <c r="R207" s="102"/>
      <c r="S207" s="102"/>
      <c r="T207" s="102"/>
      <c r="U207" s="102"/>
      <c r="V207" s="102"/>
      <c r="W207" s="102"/>
      <c r="X207" s="103"/>
      <c r="Y207" s="102"/>
      <c r="Z207" s="102"/>
      <c r="AA207" s="102"/>
      <c r="AB207" s="102"/>
      <c r="AC207" s="102"/>
      <c r="AD207" s="102"/>
      <c r="AE207" s="102"/>
      <c r="AF207" s="102"/>
      <c r="AG207" s="103"/>
      <c r="AH207" s="102"/>
      <c r="AI207" s="102"/>
      <c r="AJ207" s="102"/>
      <c r="AK207" s="102"/>
      <c r="AL207" s="102"/>
      <c r="AM207" s="102"/>
      <c r="AP207" s="102"/>
      <c r="AQ207" s="102"/>
      <c r="AR207" s="102"/>
      <c r="AS207" s="102"/>
    </row>
    <row r="208" spans="3:45">
      <c r="C208" s="102"/>
      <c r="D208" s="102"/>
      <c r="E208" s="102"/>
      <c r="F208" s="103"/>
      <c r="G208" s="102"/>
      <c r="H208" s="102"/>
      <c r="I208" s="102"/>
      <c r="J208" s="102"/>
      <c r="K208" s="102"/>
      <c r="L208" s="102"/>
      <c r="M208" s="102"/>
      <c r="N208" s="102"/>
      <c r="O208" s="103"/>
      <c r="P208" s="102"/>
      <c r="Q208" s="102"/>
      <c r="R208" s="102"/>
      <c r="S208" s="102"/>
      <c r="T208" s="102"/>
      <c r="U208" s="102"/>
      <c r="V208" s="102"/>
      <c r="W208" s="102"/>
      <c r="X208" s="103"/>
      <c r="Y208" s="102"/>
      <c r="Z208" s="102"/>
      <c r="AA208" s="102"/>
      <c r="AB208" s="102"/>
      <c r="AC208" s="102"/>
      <c r="AD208" s="102"/>
      <c r="AE208" s="102"/>
      <c r="AF208" s="102"/>
      <c r="AG208" s="103"/>
      <c r="AH208" s="102"/>
      <c r="AI208" s="102"/>
      <c r="AJ208" s="102"/>
      <c r="AK208" s="102"/>
      <c r="AL208" s="102"/>
      <c r="AM208" s="102"/>
      <c r="AP208" s="102"/>
      <c r="AQ208" s="102"/>
      <c r="AR208" s="102"/>
      <c r="AS208" s="102"/>
    </row>
    <row r="209" spans="3:45">
      <c r="C209" s="102"/>
      <c r="D209" s="102"/>
      <c r="E209" s="102"/>
      <c r="F209" s="103"/>
      <c r="G209" s="102"/>
      <c r="H209" s="102"/>
      <c r="I209" s="102"/>
      <c r="J209" s="102"/>
      <c r="K209" s="102"/>
      <c r="L209" s="102"/>
      <c r="M209" s="102"/>
      <c r="N209" s="102"/>
      <c r="O209" s="103"/>
      <c r="P209" s="102"/>
      <c r="Q209" s="102"/>
      <c r="R209" s="102"/>
      <c r="S209" s="102"/>
      <c r="T209" s="102"/>
      <c r="U209" s="102"/>
      <c r="V209" s="102"/>
      <c r="W209" s="102"/>
      <c r="X209" s="103"/>
      <c r="Y209" s="102"/>
      <c r="Z209" s="102"/>
      <c r="AA209" s="102"/>
      <c r="AB209" s="102"/>
      <c r="AC209" s="102"/>
      <c r="AD209" s="102"/>
      <c r="AE209" s="102"/>
      <c r="AF209" s="102"/>
      <c r="AG209" s="103"/>
      <c r="AH209" s="102"/>
      <c r="AI209" s="102"/>
      <c r="AJ209" s="102"/>
      <c r="AK209" s="102"/>
      <c r="AL209" s="102"/>
      <c r="AM209" s="102"/>
      <c r="AP209" s="102"/>
      <c r="AQ209" s="102"/>
      <c r="AR209" s="102"/>
      <c r="AS209" s="102"/>
    </row>
    <row r="210" spans="3:45">
      <c r="C210" s="102"/>
      <c r="D210" s="102"/>
      <c r="E210" s="102"/>
      <c r="F210" s="103"/>
      <c r="G210" s="102"/>
      <c r="H210" s="102"/>
      <c r="I210" s="102"/>
      <c r="J210" s="102"/>
      <c r="K210" s="102"/>
      <c r="L210" s="102"/>
      <c r="M210" s="102"/>
      <c r="N210" s="102"/>
      <c r="O210" s="103"/>
      <c r="P210" s="102"/>
      <c r="Q210" s="102"/>
      <c r="R210" s="102"/>
      <c r="S210" s="102"/>
      <c r="T210" s="102"/>
      <c r="U210" s="102"/>
      <c r="V210" s="102"/>
      <c r="W210" s="102"/>
      <c r="X210" s="103"/>
      <c r="Y210" s="102"/>
      <c r="Z210" s="102"/>
      <c r="AA210" s="102"/>
      <c r="AB210" s="102"/>
      <c r="AC210" s="102"/>
      <c r="AD210" s="102"/>
      <c r="AE210" s="102"/>
      <c r="AF210" s="102"/>
      <c r="AG210" s="103"/>
      <c r="AH210" s="102"/>
      <c r="AI210" s="102"/>
      <c r="AJ210" s="102"/>
      <c r="AK210" s="102"/>
      <c r="AL210" s="102"/>
      <c r="AM210" s="102"/>
      <c r="AP210" s="102"/>
      <c r="AQ210" s="102"/>
      <c r="AR210" s="102"/>
      <c r="AS210" s="102"/>
    </row>
    <row r="211" spans="3:45">
      <c r="C211" s="102"/>
      <c r="D211" s="102"/>
      <c r="E211" s="102"/>
      <c r="F211" s="103"/>
      <c r="G211" s="102"/>
      <c r="H211" s="102"/>
      <c r="I211" s="102"/>
      <c r="J211" s="102"/>
      <c r="K211" s="102"/>
      <c r="L211" s="102"/>
      <c r="M211" s="102"/>
      <c r="N211" s="102"/>
      <c r="O211" s="103"/>
      <c r="P211" s="102"/>
      <c r="Q211" s="102"/>
      <c r="R211" s="102"/>
      <c r="S211" s="102"/>
      <c r="T211" s="102"/>
      <c r="U211" s="102"/>
      <c r="V211" s="102"/>
      <c r="W211" s="102"/>
      <c r="X211" s="103"/>
      <c r="Y211" s="102"/>
      <c r="Z211" s="102"/>
      <c r="AA211" s="102"/>
      <c r="AB211" s="102"/>
      <c r="AC211" s="102"/>
      <c r="AD211" s="102"/>
      <c r="AE211" s="102"/>
      <c r="AF211" s="102"/>
      <c r="AG211" s="103"/>
      <c r="AH211" s="102"/>
      <c r="AI211" s="102"/>
      <c r="AJ211" s="102"/>
      <c r="AK211" s="102"/>
      <c r="AL211" s="102"/>
      <c r="AM211" s="102"/>
      <c r="AP211" s="102"/>
      <c r="AQ211" s="102"/>
      <c r="AR211" s="102"/>
      <c r="AS211" s="102"/>
    </row>
    <row r="212" spans="3:45">
      <c r="C212" s="102"/>
      <c r="D212" s="102"/>
      <c r="E212" s="102"/>
      <c r="F212" s="103"/>
      <c r="G212" s="102"/>
      <c r="H212" s="102"/>
      <c r="I212" s="102"/>
      <c r="J212" s="102"/>
      <c r="K212" s="102"/>
      <c r="L212" s="102"/>
      <c r="M212" s="102"/>
      <c r="N212" s="102"/>
      <c r="O212" s="103"/>
      <c r="P212" s="102"/>
      <c r="Q212" s="102"/>
      <c r="R212" s="102"/>
      <c r="S212" s="102"/>
      <c r="T212" s="102"/>
      <c r="U212" s="102"/>
      <c r="V212" s="102"/>
      <c r="W212" s="102"/>
      <c r="X212" s="103"/>
      <c r="Y212" s="102"/>
      <c r="Z212" s="102"/>
      <c r="AA212" s="102"/>
      <c r="AB212" s="102"/>
      <c r="AC212" s="102"/>
      <c r="AD212" s="102"/>
      <c r="AE212" s="102"/>
      <c r="AF212" s="102"/>
      <c r="AG212" s="103"/>
      <c r="AH212" s="102"/>
      <c r="AI212" s="102"/>
      <c r="AJ212" s="102"/>
      <c r="AK212" s="102"/>
      <c r="AL212" s="102"/>
      <c r="AM212" s="102"/>
      <c r="AP212" s="102"/>
      <c r="AQ212" s="102"/>
      <c r="AR212" s="102"/>
      <c r="AS212" s="102"/>
    </row>
    <row r="213" spans="3:45">
      <c r="C213" s="102"/>
      <c r="D213" s="102"/>
      <c r="E213" s="102"/>
      <c r="F213" s="103"/>
      <c r="G213" s="102"/>
      <c r="H213" s="102"/>
      <c r="I213" s="102"/>
      <c r="J213" s="102"/>
      <c r="K213" s="102"/>
      <c r="L213" s="102"/>
      <c r="M213" s="102"/>
      <c r="N213" s="102"/>
      <c r="O213" s="103"/>
      <c r="P213" s="102"/>
      <c r="Q213" s="102"/>
      <c r="R213" s="102"/>
      <c r="S213" s="102"/>
      <c r="T213" s="102"/>
      <c r="U213" s="102"/>
      <c r="V213" s="102"/>
      <c r="W213" s="102"/>
      <c r="X213" s="103"/>
      <c r="Y213" s="102"/>
      <c r="Z213" s="102"/>
      <c r="AA213" s="102"/>
      <c r="AB213" s="102"/>
      <c r="AC213" s="102"/>
      <c r="AD213" s="102"/>
      <c r="AE213" s="102"/>
      <c r="AF213" s="102"/>
      <c r="AG213" s="103"/>
      <c r="AH213" s="102"/>
      <c r="AI213" s="102"/>
      <c r="AJ213" s="102"/>
      <c r="AK213" s="102"/>
      <c r="AL213" s="102"/>
      <c r="AM213" s="102"/>
      <c r="AP213" s="102"/>
      <c r="AQ213" s="102"/>
      <c r="AR213" s="102"/>
      <c r="AS213" s="102"/>
    </row>
    <row r="214" spans="3:45">
      <c r="C214" s="102"/>
      <c r="D214" s="102"/>
      <c r="E214" s="102"/>
      <c r="F214" s="103"/>
      <c r="G214" s="102"/>
      <c r="H214" s="102"/>
      <c r="I214" s="102"/>
      <c r="J214" s="102"/>
      <c r="K214" s="102"/>
      <c r="L214" s="102"/>
      <c r="M214" s="102"/>
      <c r="N214" s="102"/>
      <c r="O214" s="103"/>
      <c r="P214" s="102"/>
      <c r="Q214" s="102"/>
      <c r="R214" s="102"/>
      <c r="S214" s="102"/>
      <c r="T214" s="102"/>
      <c r="U214" s="102"/>
      <c r="V214" s="102"/>
      <c r="W214" s="102"/>
      <c r="X214" s="103"/>
      <c r="Y214" s="102"/>
      <c r="Z214" s="102"/>
      <c r="AA214" s="102"/>
      <c r="AB214" s="102"/>
      <c r="AC214" s="102"/>
      <c r="AD214" s="102"/>
      <c r="AE214" s="102"/>
      <c r="AF214" s="102"/>
      <c r="AG214" s="103"/>
      <c r="AH214" s="102"/>
      <c r="AI214" s="102"/>
      <c r="AJ214" s="102"/>
      <c r="AK214" s="102"/>
      <c r="AL214" s="102"/>
      <c r="AM214" s="102"/>
      <c r="AP214" s="102"/>
      <c r="AQ214" s="102"/>
      <c r="AR214" s="102"/>
      <c r="AS214" s="102"/>
    </row>
    <row r="215" spans="3:45">
      <c r="C215" s="102"/>
      <c r="D215" s="102"/>
      <c r="E215" s="102"/>
      <c r="F215" s="103"/>
      <c r="G215" s="102"/>
      <c r="H215" s="102"/>
      <c r="I215" s="102"/>
      <c r="J215" s="102"/>
      <c r="K215" s="102"/>
      <c r="L215" s="102"/>
      <c r="M215" s="102"/>
      <c r="N215" s="102"/>
      <c r="O215" s="103"/>
      <c r="P215" s="102"/>
      <c r="Q215" s="102"/>
      <c r="R215" s="102"/>
      <c r="S215" s="102"/>
      <c r="T215" s="102"/>
      <c r="U215" s="102"/>
      <c r="V215" s="102"/>
      <c r="W215" s="102"/>
      <c r="X215" s="103"/>
      <c r="Y215" s="102"/>
      <c r="Z215" s="102"/>
      <c r="AA215" s="102"/>
      <c r="AB215" s="102"/>
      <c r="AC215" s="102"/>
      <c r="AD215" s="102"/>
      <c r="AE215" s="102"/>
      <c r="AF215" s="102"/>
      <c r="AG215" s="103"/>
      <c r="AH215" s="102"/>
      <c r="AI215" s="102"/>
      <c r="AJ215" s="102"/>
      <c r="AK215" s="102"/>
      <c r="AL215" s="102"/>
      <c r="AM215" s="102"/>
      <c r="AP215" s="102"/>
      <c r="AQ215" s="102"/>
      <c r="AR215" s="102"/>
      <c r="AS215" s="102"/>
    </row>
    <row r="216" spans="3:45">
      <c r="C216" s="102"/>
      <c r="D216" s="102"/>
      <c r="E216" s="102"/>
      <c r="F216" s="103"/>
      <c r="G216" s="102"/>
      <c r="H216" s="102"/>
      <c r="I216" s="102"/>
      <c r="J216" s="102"/>
      <c r="K216" s="102"/>
      <c r="L216" s="102"/>
      <c r="M216" s="102"/>
      <c r="N216" s="102"/>
      <c r="O216" s="103"/>
      <c r="P216" s="102"/>
      <c r="Q216" s="102"/>
      <c r="R216" s="102"/>
      <c r="S216" s="102"/>
      <c r="T216" s="102"/>
      <c r="U216" s="102"/>
      <c r="V216" s="102"/>
      <c r="W216" s="102"/>
      <c r="X216" s="103"/>
      <c r="Y216" s="102"/>
      <c r="Z216" s="102"/>
      <c r="AA216" s="102"/>
      <c r="AB216" s="102"/>
      <c r="AC216" s="102"/>
      <c r="AD216" s="102"/>
      <c r="AE216" s="102"/>
      <c r="AF216" s="102"/>
      <c r="AG216" s="103"/>
      <c r="AH216" s="102"/>
      <c r="AI216" s="102"/>
      <c r="AJ216" s="102"/>
      <c r="AK216" s="102"/>
      <c r="AL216" s="102"/>
      <c r="AM216" s="102"/>
      <c r="AP216" s="102"/>
      <c r="AQ216" s="102"/>
      <c r="AR216" s="102"/>
      <c r="AS216" s="102"/>
    </row>
    <row r="217" spans="3:45">
      <c r="C217" s="102"/>
      <c r="D217" s="102"/>
      <c r="E217" s="102"/>
      <c r="F217" s="103"/>
      <c r="G217" s="102"/>
      <c r="H217" s="102"/>
      <c r="I217" s="102"/>
      <c r="J217" s="102"/>
      <c r="K217" s="102"/>
      <c r="L217" s="102"/>
      <c r="M217" s="102"/>
      <c r="N217" s="102"/>
      <c r="O217" s="103"/>
      <c r="P217" s="102"/>
      <c r="Q217" s="102"/>
      <c r="R217" s="102"/>
      <c r="S217" s="102"/>
      <c r="T217" s="102"/>
      <c r="U217" s="102"/>
      <c r="V217" s="102"/>
      <c r="W217" s="102"/>
      <c r="X217" s="103"/>
      <c r="Y217" s="102"/>
      <c r="Z217" s="102"/>
      <c r="AA217" s="102"/>
      <c r="AB217" s="102"/>
      <c r="AC217" s="102"/>
      <c r="AD217" s="102"/>
      <c r="AE217" s="102"/>
      <c r="AF217" s="102"/>
      <c r="AG217" s="103"/>
      <c r="AH217" s="102"/>
      <c r="AI217" s="102"/>
      <c r="AJ217" s="102"/>
      <c r="AK217" s="102"/>
      <c r="AL217" s="102"/>
      <c r="AM217" s="102"/>
      <c r="AP217" s="102"/>
      <c r="AQ217" s="102"/>
      <c r="AR217" s="102"/>
      <c r="AS217" s="102"/>
    </row>
    <row r="218" spans="3:45">
      <c r="C218" s="102"/>
      <c r="D218" s="102"/>
      <c r="E218" s="102"/>
      <c r="F218" s="103"/>
      <c r="G218" s="102"/>
      <c r="H218" s="102"/>
      <c r="I218" s="102"/>
      <c r="J218" s="102"/>
      <c r="K218" s="102"/>
      <c r="L218" s="102"/>
      <c r="M218" s="102"/>
      <c r="N218" s="102"/>
      <c r="O218" s="103"/>
      <c r="P218" s="102"/>
      <c r="Q218" s="102"/>
      <c r="R218" s="102"/>
      <c r="S218" s="102"/>
      <c r="T218" s="102"/>
      <c r="U218" s="102"/>
      <c r="V218" s="102"/>
      <c r="W218" s="102"/>
      <c r="X218" s="103"/>
      <c r="Y218" s="102"/>
      <c r="Z218" s="102"/>
      <c r="AA218" s="102"/>
      <c r="AB218" s="102"/>
      <c r="AC218" s="102"/>
      <c r="AD218" s="102"/>
      <c r="AE218" s="102"/>
      <c r="AF218" s="102"/>
      <c r="AG218" s="103"/>
      <c r="AH218" s="102"/>
      <c r="AI218" s="102"/>
      <c r="AJ218" s="102"/>
      <c r="AK218" s="102"/>
      <c r="AL218" s="102"/>
      <c r="AM218" s="102"/>
      <c r="AP218" s="102"/>
      <c r="AQ218" s="102"/>
      <c r="AR218" s="102"/>
      <c r="AS218" s="102"/>
    </row>
    <row r="219" spans="3:45">
      <c r="C219" s="102"/>
      <c r="D219" s="102"/>
      <c r="E219" s="102"/>
      <c r="F219" s="103"/>
      <c r="G219" s="102"/>
      <c r="H219" s="102"/>
      <c r="I219" s="102"/>
      <c r="J219" s="102"/>
      <c r="K219" s="102"/>
      <c r="L219" s="102"/>
      <c r="M219" s="102"/>
      <c r="N219" s="102"/>
      <c r="O219" s="103"/>
      <c r="P219" s="102"/>
      <c r="Q219" s="102"/>
      <c r="R219" s="102"/>
      <c r="S219" s="102"/>
      <c r="T219" s="102"/>
      <c r="U219" s="102"/>
      <c r="V219" s="102"/>
      <c r="W219" s="102"/>
      <c r="X219" s="103"/>
      <c r="Y219" s="102"/>
      <c r="Z219" s="102"/>
      <c r="AA219" s="102"/>
      <c r="AB219" s="102"/>
      <c r="AC219" s="102"/>
      <c r="AD219" s="102"/>
      <c r="AE219" s="102"/>
      <c r="AF219" s="102"/>
      <c r="AG219" s="103"/>
      <c r="AH219" s="102"/>
      <c r="AI219" s="102"/>
      <c r="AJ219" s="102"/>
      <c r="AK219" s="102"/>
      <c r="AL219" s="102"/>
      <c r="AM219" s="102"/>
      <c r="AP219" s="102"/>
      <c r="AQ219" s="102"/>
      <c r="AR219" s="102"/>
      <c r="AS219" s="102"/>
    </row>
    <row r="220" spans="3:45">
      <c r="C220" s="102"/>
      <c r="D220" s="102"/>
      <c r="E220" s="102"/>
      <c r="F220" s="103"/>
      <c r="G220" s="102"/>
      <c r="H220" s="102"/>
      <c r="I220" s="102"/>
      <c r="J220" s="102"/>
      <c r="K220" s="102"/>
      <c r="L220" s="102"/>
      <c r="M220" s="102"/>
      <c r="N220" s="102"/>
      <c r="O220" s="103"/>
      <c r="P220" s="102"/>
      <c r="Q220" s="102"/>
      <c r="R220" s="102"/>
      <c r="S220" s="102"/>
      <c r="T220" s="102"/>
      <c r="U220" s="102"/>
      <c r="V220" s="102"/>
      <c r="W220" s="102"/>
      <c r="X220" s="103"/>
      <c r="Y220" s="102"/>
      <c r="Z220" s="102"/>
      <c r="AA220" s="102"/>
      <c r="AB220" s="102"/>
      <c r="AC220" s="102"/>
      <c r="AD220" s="102"/>
      <c r="AE220" s="102"/>
      <c r="AF220" s="102"/>
      <c r="AG220" s="103"/>
      <c r="AH220" s="102"/>
      <c r="AI220" s="102"/>
      <c r="AJ220" s="102"/>
      <c r="AK220" s="102"/>
      <c r="AL220" s="102"/>
      <c r="AM220" s="102"/>
      <c r="AP220" s="102"/>
      <c r="AQ220" s="102"/>
      <c r="AR220" s="102"/>
      <c r="AS220" s="102"/>
    </row>
    <row r="221" spans="3:45">
      <c r="C221" s="102"/>
      <c r="D221" s="102"/>
      <c r="E221" s="102"/>
      <c r="F221" s="103"/>
      <c r="G221" s="102"/>
      <c r="H221" s="102"/>
      <c r="I221" s="102"/>
      <c r="J221" s="102"/>
      <c r="K221" s="102"/>
      <c r="L221" s="102"/>
      <c r="M221" s="102"/>
      <c r="N221" s="102"/>
      <c r="O221" s="103"/>
      <c r="P221" s="102"/>
      <c r="Q221" s="102"/>
      <c r="R221" s="102"/>
      <c r="S221" s="102"/>
      <c r="T221" s="102"/>
      <c r="U221" s="102"/>
      <c r="V221" s="102"/>
      <c r="W221" s="102"/>
      <c r="X221" s="103"/>
      <c r="Y221" s="102"/>
      <c r="Z221" s="102"/>
      <c r="AA221" s="102"/>
      <c r="AB221" s="102"/>
      <c r="AC221" s="102"/>
      <c r="AD221" s="102"/>
      <c r="AE221" s="102"/>
      <c r="AF221" s="102"/>
      <c r="AG221" s="103"/>
      <c r="AH221" s="102"/>
      <c r="AI221" s="102"/>
      <c r="AJ221" s="102"/>
      <c r="AK221" s="102"/>
      <c r="AL221" s="102"/>
      <c r="AM221" s="102"/>
      <c r="AP221" s="102"/>
      <c r="AQ221" s="102"/>
      <c r="AR221" s="102"/>
      <c r="AS221" s="102"/>
    </row>
    <row r="222" spans="3:45">
      <c r="C222" s="102"/>
      <c r="D222" s="102"/>
      <c r="E222" s="102"/>
      <c r="F222" s="103"/>
      <c r="G222" s="102"/>
      <c r="H222" s="102"/>
      <c r="I222" s="102"/>
      <c r="J222" s="102"/>
      <c r="K222" s="102"/>
      <c r="L222" s="102"/>
      <c r="M222" s="102"/>
      <c r="N222" s="102"/>
      <c r="O222" s="103"/>
      <c r="P222" s="102"/>
      <c r="Q222" s="102"/>
      <c r="R222" s="102"/>
      <c r="S222" s="102"/>
      <c r="T222" s="102"/>
      <c r="U222" s="102"/>
      <c r="V222" s="102"/>
      <c r="W222" s="102"/>
      <c r="X222" s="103"/>
      <c r="Y222" s="102"/>
      <c r="Z222" s="102"/>
      <c r="AA222" s="102"/>
      <c r="AB222" s="102"/>
      <c r="AC222" s="102"/>
      <c r="AD222" s="102"/>
      <c r="AE222" s="102"/>
      <c r="AF222" s="102"/>
      <c r="AG222" s="103"/>
      <c r="AH222" s="102"/>
      <c r="AI222" s="102"/>
      <c r="AJ222" s="102"/>
      <c r="AK222" s="102"/>
      <c r="AL222" s="102"/>
      <c r="AM222" s="102"/>
      <c r="AP222" s="102"/>
      <c r="AQ222" s="102"/>
      <c r="AR222" s="102"/>
      <c r="AS222" s="102"/>
    </row>
    <row r="223" spans="3:45">
      <c r="C223" s="102"/>
      <c r="D223" s="102"/>
      <c r="E223" s="102"/>
      <c r="F223" s="103"/>
      <c r="G223" s="102"/>
      <c r="H223" s="102"/>
      <c r="I223" s="102"/>
      <c r="J223" s="102"/>
      <c r="K223" s="102"/>
      <c r="L223" s="102"/>
      <c r="M223" s="102"/>
      <c r="N223" s="102"/>
      <c r="O223" s="103"/>
      <c r="P223" s="102"/>
      <c r="Q223" s="102"/>
      <c r="R223" s="102"/>
      <c r="S223" s="102"/>
      <c r="T223" s="102"/>
      <c r="U223" s="102"/>
      <c r="V223" s="102"/>
      <c r="W223" s="102"/>
      <c r="X223" s="103"/>
      <c r="Y223" s="102"/>
      <c r="Z223" s="102"/>
      <c r="AA223" s="102"/>
      <c r="AB223" s="102"/>
      <c r="AC223" s="102"/>
      <c r="AD223" s="102"/>
      <c r="AE223" s="102"/>
      <c r="AF223" s="102"/>
      <c r="AG223" s="103"/>
      <c r="AH223" s="102"/>
      <c r="AI223" s="102"/>
      <c r="AJ223" s="102"/>
      <c r="AK223" s="102"/>
      <c r="AL223" s="102"/>
      <c r="AM223" s="102"/>
      <c r="AP223" s="102"/>
      <c r="AQ223" s="102"/>
      <c r="AR223" s="102"/>
      <c r="AS223" s="102"/>
    </row>
    <row r="224" spans="3:45">
      <c r="C224" s="102"/>
      <c r="D224" s="102"/>
      <c r="E224" s="102"/>
      <c r="F224" s="103"/>
      <c r="G224" s="102"/>
      <c r="H224" s="102"/>
      <c r="I224" s="102"/>
      <c r="J224" s="102"/>
      <c r="K224" s="102"/>
      <c r="L224" s="102"/>
      <c r="M224" s="102"/>
      <c r="N224" s="102"/>
      <c r="O224" s="103"/>
      <c r="P224" s="102"/>
      <c r="Q224" s="102"/>
      <c r="R224" s="102"/>
      <c r="S224" s="102"/>
      <c r="T224" s="102"/>
      <c r="U224" s="102"/>
      <c r="V224" s="102"/>
      <c r="W224" s="102"/>
      <c r="X224" s="103"/>
      <c r="Y224" s="102"/>
      <c r="Z224" s="102"/>
      <c r="AA224" s="102"/>
      <c r="AB224" s="102"/>
      <c r="AC224" s="102"/>
      <c r="AD224" s="102"/>
      <c r="AE224" s="102"/>
      <c r="AF224" s="102"/>
      <c r="AG224" s="103"/>
      <c r="AH224" s="102"/>
      <c r="AI224" s="102"/>
      <c r="AJ224" s="102"/>
      <c r="AK224" s="102"/>
      <c r="AL224" s="102"/>
      <c r="AM224" s="102"/>
      <c r="AP224" s="102"/>
      <c r="AQ224" s="102"/>
      <c r="AR224" s="102"/>
      <c r="AS224" s="102"/>
    </row>
    <row r="225" spans="3:45">
      <c r="C225" s="102"/>
      <c r="D225" s="102"/>
      <c r="E225" s="102"/>
      <c r="F225" s="103"/>
      <c r="G225" s="102"/>
      <c r="H225" s="102"/>
      <c r="I225" s="102"/>
      <c r="J225" s="102"/>
      <c r="K225" s="102"/>
      <c r="L225" s="102"/>
      <c r="M225" s="102"/>
      <c r="N225" s="102"/>
      <c r="O225" s="103"/>
      <c r="P225" s="102"/>
      <c r="Q225" s="102"/>
      <c r="R225" s="102"/>
      <c r="S225" s="102"/>
      <c r="T225" s="102"/>
      <c r="U225" s="102"/>
      <c r="V225" s="102"/>
      <c r="W225" s="102"/>
      <c r="X225" s="103"/>
      <c r="Y225" s="102"/>
      <c r="Z225" s="102"/>
      <c r="AA225" s="102"/>
      <c r="AB225" s="102"/>
      <c r="AC225" s="102"/>
      <c r="AD225" s="102"/>
      <c r="AE225" s="102"/>
      <c r="AF225" s="102"/>
      <c r="AG225" s="103"/>
      <c r="AH225" s="102"/>
      <c r="AI225" s="102"/>
      <c r="AJ225" s="102"/>
      <c r="AK225" s="102"/>
      <c r="AL225" s="102"/>
      <c r="AM225" s="102"/>
      <c r="AP225" s="102"/>
      <c r="AQ225" s="102"/>
      <c r="AR225" s="102"/>
      <c r="AS225" s="102"/>
    </row>
    <row r="226" spans="3:45">
      <c r="C226" s="102"/>
      <c r="D226" s="102"/>
      <c r="E226" s="102"/>
      <c r="F226" s="103"/>
      <c r="G226" s="102"/>
      <c r="H226" s="102"/>
      <c r="I226" s="102"/>
      <c r="J226" s="102"/>
      <c r="K226" s="102"/>
      <c r="L226" s="102"/>
      <c r="M226" s="102"/>
      <c r="N226" s="102"/>
      <c r="O226" s="103"/>
      <c r="P226" s="102"/>
      <c r="Q226" s="102"/>
      <c r="R226" s="102"/>
      <c r="S226" s="102"/>
      <c r="T226" s="102"/>
      <c r="U226" s="102"/>
      <c r="V226" s="102"/>
      <c r="W226" s="102"/>
      <c r="X226" s="103"/>
      <c r="Y226" s="102"/>
      <c r="Z226" s="102"/>
      <c r="AA226" s="102"/>
      <c r="AB226" s="102"/>
      <c r="AC226" s="102"/>
      <c r="AD226" s="102"/>
      <c r="AE226" s="102"/>
      <c r="AF226" s="102"/>
      <c r="AG226" s="103"/>
      <c r="AH226" s="102"/>
      <c r="AI226" s="102"/>
      <c r="AJ226" s="102"/>
      <c r="AK226" s="102"/>
      <c r="AL226" s="102"/>
      <c r="AM226" s="102"/>
      <c r="AP226" s="102"/>
      <c r="AQ226" s="102"/>
      <c r="AR226" s="102"/>
      <c r="AS226" s="102"/>
    </row>
    <row r="227" spans="3:45">
      <c r="C227" s="102"/>
      <c r="D227" s="102"/>
      <c r="E227" s="102"/>
      <c r="F227" s="103"/>
      <c r="G227" s="102"/>
      <c r="H227" s="102"/>
      <c r="I227" s="102"/>
      <c r="J227" s="102"/>
      <c r="K227" s="102"/>
      <c r="L227" s="102"/>
      <c r="M227" s="102"/>
      <c r="N227" s="102"/>
      <c r="O227" s="103"/>
      <c r="P227" s="102"/>
      <c r="Q227" s="102"/>
      <c r="R227" s="102"/>
      <c r="S227" s="102"/>
      <c r="T227" s="102"/>
      <c r="U227" s="102"/>
      <c r="V227" s="102"/>
      <c r="W227" s="102"/>
      <c r="X227" s="103"/>
      <c r="Y227" s="102"/>
      <c r="Z227" s="102"/>
      <c r="AA227" s="102"/>
      <c r="AB227" s="102"/>
      <c r="AC227" s="102"/>
      <c r="AD227" s="102"/>
      <c r="AE227" s="102"/>
      <c r="AF227" s="102"/>
      <c r="AG227" s="103"/>
      <c r="AH227" s="102"/>
      <c r="AI227" s="102"/>
      <c r="AJ227" s="102"/>
      <c r="AK227" s="102"/>
      <c r="AL227" s="102"/>
      <c r="AM227" s="102"/>
      <c r="AP227" s="102"/>
      <c r="AQ227" s="102"/>
      <c r="AR227" s="102"/>
      <c r="AS227" s="102"/>
    </row>
    <row r="228" spans="3:45">
      <c r="C228" s="102"/>
      <c r="D228" s="102"/>
      <c r="E228" s="102"/>
      <c r="F228" s="103"/>
      <c r="G228" s="102"/>
      <c r="H228" s="102"/>
      <c r="I228" s="102"/>
      <c r="J228" s="102"/>
      <c r="K228" s="102"/>
      <c r="L228" s="102"/>
      <c r="M228" s="102"/>
      <c r="N228" s="102"/>
      <c r="O228" s="103"/>
      <c r="P228" s="102"/>
      <c r="Q228" s="102"/>
      <c r="R228" s="102"/>
      <c r="S228" s="102"/>
      <c r="T228" s="102"/>
      <c r="U228" s="102"/>
      <c r="V228" s="102"/>
      <c r="W228" s="102"/>
      <c r="X228" s="103"/>
      <c r="Y228" s="102"/>
      <c r="Z228" s="102"/>
      <c r="AA228" s="102"/>
      <c r="AB228" s="102"/>
      <c r="AC228" s="102"/>
      <c r="AD228" s="102"/>
      <c r="AE228" s="102"/>
      <c r="AF228" s="102"/>
      <c r="AG228" s="103"/>
      <c r="AH228" s="102"/>
      <c r="AI228" s="102"/>
      <c r="AJ228" s="102"/>
      <c r="AK228" s="102"/>
      <c r="AL228" s="102"/>
      <c r="AM228" s="102"/>
      <c r="AP228" s="102"/>
      <c r="AQ228" s="102"/>
      <c r="AR228" s="102"/>
      <c r="AS228" s="102"/>
    </row>
    <row r="229" spans="3:45">
      <c r="C229" s="102"/>
      <c r="D229" s="102"/>
      <c r="E229" s="102"/>
      <c r="F229" s="103"/>
      <c r="G229" s="102"/>
      <c r="H229" s="102"/>
      <c r="I229" s="102"/>
      <c r="J229" s="102"/>
      <c r="K229" s="102"/>
      <c r="L229" s="102"/>
      <c r="M229" s="102"/>
      <c r="N229" s="102"/>
      <c r="O229" s="103"/>
      <c r="P229" s="102"/>
      <c r="Q229" s="102"/>
      <c r="R229" s="102"/>
      <c r="S229" s="102"/>
      <c r="T229" s="102"/>
      <c r="U229" s="102"/>
      <c r="V229" s="102"/>
      <c r="W229" s="102"/>
      <c r="X229" s="103"/>
      <c r="Y229" s="102"/>
      <c r="Z229" s="102"/>
      <c r="AA229" s="102"/>
      <c r="AB229" s="102"/>
      <c r="AC229" s="102"/>
      <c r="AD229" s="102"/>
      <c r="AE229" s="102"/>
      <c r="AF229" s="102"/>
      <c r="AG229" s="103"/>
      <c r="AH229" s="102"/>
      <c r="AI229" s="102"/>
      <c r="AJ229" s="102"/>
      <c r="AK229" s="102"/>
      <c r="AL229" s="102"/>
      <c r="AM229" s="102"/>
      <c r="AP229" s="102"/>
      <c r="AQ229" s="102"/>
      <c r="AR229" s="102"/>
      <c r="AS229" s="102"/>
    </row>
    <row r="230" spans="3:45">
      <c r="C230" s="102"/>
      <c r="D230" s="102"/>
      <c r="E230" s="102"/>
      <c r="F230" s="103"/>
      <c r="G230" s="102"/>
      <c r="H230" s="102"/>
      <c r="I230" s="102"/>
      <c r="J230" s="102"/>
      <c r="K230" s="102"/>
      <c r="L230" s="102"/>
      <c r="M230" s="102"/>
      <c r="N230" s="102"/>
      <c r="O230" s="103"/>
      <c r="P230" s="102"/>
      <c r="Q230" s="102"/>
      <c r="R230" s="102"/>
      <c r="S230" s="102"/>
      <c r="T230" s="102"/>
      <c r="U230" s="102"/>
      <c r="V230" s="102"/>
      <c r="W230" s="102"/>
      <c r="X230" s="103"/>
      <c r="Y230" s="102"/>
      <c r="Z230" s="102"/>
      <c r="AA230" s="102"/>
      <c r="AB230" s="102"/>
      <c r="AC230" s="102"/>
      <c r="AD230" s="102"/>
      <c r="AE230" s="102"/>
      <c r="AF230" s="102"/>
      <c r="AG230" s="103"/>
      <c r="AH230" s="102"/>
      <c r="AI230" s="102"/>
      <c r="AJ230" s="102"/>
      <c r="AK230" s="102"/>
      <c r="AL230" s="102"/>
      <c r="AM230" s="102"/>
      <c r="AP230" s="102"/>
      <c r="AQ230" s="102"/>
      <c r="AR230" s="102"/>
      <c r="AS230" s="102"/>
    </row>
    <row r="231" spans="3:45">
      <c r="C231" s="102"/>
      <c r="D231" s="102"/>
      <c r="E231" s="102"/>
      <c r="F231" s="103"/>
      <c r="G231" s="102"/>
      <c r="H231" s="102"/>
      <c r="I231" s="102"/>
      <c r="J231" s="102"/>
      <c r="K231" s="102"/>
      <c r="L231" s="102"/>
      <c r="M231" s="102"/>
      <c r="N231" s="102"/>
      <c r="O231" s="103"/>
      <c r="P231" s="102"/>
      <c r="Q231" s="102"/>
      <c r="R231" s="102"/>
      <c r="S231" s="102"/>
      <c r="T231" s="102"/>
      <c r="U231" s="102"/>
      <c r="V231" s="102"/>
      <c r="W231" s="102"/>
      <c r="X231" s="103"/>
      <c r="Y231" s="102"/>
      <c r="Z231" s="102"/>
      <c r="AA231" s="102"/>
      <c r="AB231" s="102"/>
      <c r="AC231" s="102"/>
      <c r="AD231" s="102"/>
      <c r="AE231" s="102"/>
      <c r="AF231" s="102"/>
      <c r="AG231" s="103"/>
      <c r="AH231" s="102"/>
      <c r="AI231" s="102"/>
      <c r="AJ231" s="102"/>
      <c r="AK231" s="102"/>
      <c r="AL231" s="102"/>
      <c r="AM231" s="102"/>
      <c r="AP231" s="102"/>
      <c r="AQ231" s="102"/>
      <c r="AR231" s="102"/>
      <c r="AS231" s="102"/>
    </row>
    <row r="232" spans="3:45">
      <c r="C232" s="102"/>
      <c r="D232" s="102"/>
      <c r="E232" s="102"/>
      <c r="F232" s="103"/>
      <c r="G232" s="102"/>
      <c r="H232" s="102"/>
      <c r="I232" s="102"/>
      <c r="J232" s="102"/>
      <c r="K232" s="102"/>
      <c r="L232" s="102"/>
      <c r="M232" s="102"/>
      <c r="N232" s="102"/>
      <c r="O232" s="103"/>
      <c r="P232" s="102"/>
      <c r="Q232" s="102"/>
      <c r="R232" s="102"/>
      <c r="S232" s="102"/>
      <c r="T232" s="102"/>
      <c r="U232" s="102"/>
      <c r="V232" s="102"/>
      <c r="W232" s="102"/>
      <c r="X232" s="103"/>
      <c r="Y232" s="102"/>
      <c r="Z232" s="102"/>
      <c r="AA232" s="102"/>
      <c r="AB232" s="102"/>
      <c r="AC232" s="102"/>
      <c r="AD232" s="102"/>
      <c r="AE232" s="102"/>
      <c r="AF232" s="102"/>
      <c r="AG232" s="103"/>
      <c r="AH232" s="102"/>
      <c r="AI232" s="102"/>
      <c r="AJ232" s="102"/>
      <c r="AK232" s="102"/>
      <c r="AL232" s="102"/>
      <c r="AM232" s="102"/>
      <c r="AP232" s="102"/>
      <c r="AQ232" s="102"/>
      <c r="AR232" s="102"/>
      <c r="AS232" s="102"/>
    </row>
    <row r="233" spans="3:45">
      <c r="C233" s="102"/>
      <c r="D233" s="102"/>
      <c r="E233" s="102"/>
      <c r="F233" s="103"/>
      <c r="G233" s="102"/>
      <c r="H233" s="102"/>
      <c r="I233" s="102"/>
      <c r="J233" s="102"/>
      <c r="K233" s="102"/>
      <c r="L233" s="102"/>
      <c r="M233" s="102"/>
      <c r="N233" s="102"/>
      <c r="O233" s="103"/>
      <c r="P233" s="102"/>
      <c r="Q233" s="102"/>
      <c r="R233" s="102"/>
      <c r="S233" s="102"/>
      <c r="T233" s="102"/>
      <c r="U233" s="102"/>
      <c r="V233" s="102"/>
      <c r="W233" s="102"/>
      <c r="X233" s="103"/>
      <c r="Y233" s="102"/>
      <c r="Z233" s="102"/>
      <c r="AA233" s="102"/>
      <c r="AB233" s="102"/>
      <c r="AC233" s="102"/>
      <c r="AD233" s="102"/>
      <c r="AE233" s="102"/>
      <c r="AF233" s="102"/>
      <c r="AG233" s="103"/>
      <c r="AH233" s="102"/>
      <c r="AI233" s="102"/>
      <c r="AJ233" s="102"/>
      <c r="AK233" s="102"/>
      <c r="AL233" s="102"/>
      <c r="AM233" s="102"/>
      <c r="AP233" s="102"/>
      <c r="AQ233" s="102"/>
      <c r="AR233" s="102"/>
      <c r="AS233" s="102"/>
    </row>
    <row r="234" spans="3:45">
      <c r="C234" s="102"/>
      <c r="D234" s="102"/>
      <c r="E234" s="102"/>
      <c r="F234" s="103"/>
      <c r="G234" s="102"/>
      <c r="H234" s="102"/>
      <c r="I234" s="102"/>
      <c r="J234" s="102"/>
      <c r="K234" s="102"/>
      <c r="L234" s="102"/>
      <c r="M234" s="102"/>
      <c r="N234" s="102"/>
      <c r="O234" s="103"/>
      <c r="P234" s="102"/>
      <c r="Q234" s="102"/>
      <c r="R234" s="102"/>
      <c r="S234" s="102"/>
      <c r="T234" s="102"/>
      <c r="U234" s="102"/>
      <c r="V234" s="102"/>
      <c r="W234" s="102"/>
      <c r="X234" s="103"/>
      <c r="Y234" s="102"/>
      <c r="Z234" s="102"/>
      <c r="AA234" s="102"/>
      <c r="AB234" s="102"/>
      <c r="AC234" s="102"/>
      <c r="AD234" s="102"/>
      <c r="AE234" s="102"/>
      <c r="AF234" s="102"/>
      <c r="AG234" s="103"/>
      <c r="AH234" s="102"/>
      <c r="AI234" s="102"/>
      <c r="AJ234" s="102"/>
      <c r="AK234" s="102"/>
      <c r="AL234" s="102"/>
      <c r="AM234" s="102"/>
      <c r="AP234" s="102"/>
      <c r="AQ234" s="102"/>
      <c r="AR234" s="102"/>
      <c r="AS234" s="102"/>
    </row>
    <row r="235" spans="3:45">
      <c r="C235" s="102"/>
      <c r="D235" s="102"/>
      <c r="E235" s="102"/>
      <c r="F235" s="103"/>
      <c r="G235" s="102"/>
      <c r="H235" s="102"/>
      <c r="I235" s="102"/>
      <c r="J235" s="102"/>
      <c r="K235" s="102"/>
      <c r="L235" s="102"/>
      <c r="M235" s="102"/>
      <c r="N235" s="102"/>
      <c r="O235" s="103"/>
      <c r="P235" s="102"/>
      <c r="Q235" s="102"/>
      <c r="R235" s="102"/>
      <c r="S235" s="102"/>
      <c r="T235" s="102"/>
      <c r="U235" s="102"/>
      <c r="V235" s="102"/>
      <c r="W235" s="102"/>
      <c r="X235" s="103"/>
      <c r="Y235" s="102"/>
      <c r="Z235" s="102"/>
      <c r="AA235" s="102"/>
      <c r="AB235" s="102"/>
      <c r="AC235" s="102"/>
      <c r="AD235" s="102"/>
      <c r="AE235" s="102"/>
      <c r="AF235" s="102"/>
      <c r="AG235" s="103"/>
      <c r="AH235" s="102"/>
      <c r="AI235" s="102"/>
      <c r="AJ235" s="102"/>
      <c r="AK235" s="102"/>
      <c r="AL235" s="102"/>
      <c r="AM235" s="102"/>
      <c r="AP235" s="102"/>
      <c r="AQ235" s="102"/>
      <c r="AR235" s="102"/>
      <c r="AS235" s="102"/>
    </row>
    <row r="236" spans="3:45">
      <c r="C236" s="102"/>
      <c r="D236" s="102"/>
      <c r="E236" s="102"/>
      <c r="F236" s="103"/>
      <c r="G236" s="102"/>
      <c r="H236" s="102"/>
      <c r="I236" s="102"/>
      <c r="J236" s="102"/>
      <c r="K236" s="102"/>
      <c r="L236" s="102"/>
      <c r="M236" s="102"/>
      <c r="N236" s="102"/>
      <c r="O236" s="103"/>
      <c r="P236" s="102"/>
      <c r="Q236" s="102"/>
      <c r="R236" s="102"/>
      <c r="S236" s="102"/>
      <c r="T236" s="102"/>
      <c r="U236" s="102"/>
      <c r="V236" s="102"/>
      <c r="W236" s="102"/>
      <c r="X236" s="103"/>
      <c r="Y236" s="102"/>
      <c r="Z236" s="102"/>
      <c r="AA236" s="102"/>
      <c r="AB236" s="102"/>
      <c r="AC236" s="102"/>
      <c r="AD236" s="102"/>
      <c r="AE236" s="102"/>
      <c r="AF236" s="102"/>
      <c r="AG236" s="103"/>
      <c r="AH236" s="102"/>
      <c r="AI236" s="102"/>
      <c r="AJ236" s="102"/>
      <c r="AK236" s="102"/>
      <c r="AL236" s="102"/>
      <c r="AM236" s="102"/>
      <c r="AP236" s="102"/>
      <c r="AQ236" s="102"/>
      <c r="AR236" s="102"/>
      <c r="AS236" s="102"/>
    </row>
    <row r="237" spans="3:45">
      <c r="C237" s="102"/>
      <c r="D237" s="102"/>
      <c r="E237" s="102"/>
      <c r="F237" s="103"/>
      <c r="G237" s="102"/>
      <c r="H237" s="102"/>
      <c r="I237" s="102"/>
      <c r="J237" s="102"/>
      <c r="K237" s="102"/>
      <c r="L237" s="102"/>
      <c r="M237" s="102"/>
      <c r="N237" s="102"/>
      <c r="O237" s="103"/>
      <c r="P237" s="102"/>
      <c r="Q237" s="102"/>
      <c r="R237" s="102"/>
      <c r="S237" s="102"/>
      <c r="T237" s="102"/>
      <c r="U237" s="102"/>
      <c r="V237" s="102"/>
      <c r="W237" s="102"/>
      <c r="X237" s="103"/>
      <c r="Y237" s="102"/>
      <c r="Z237" s="102"/>
      <c r="AA237" s="102"/>
      <c r="AB237" s="102"/>
      <c r="AC237" s="102"/>
      <c r="AD237" s="102"/>
      <c r="AE237" s="102"/>
      <c r="AF237" s="102"/>
      <c r="AG237" s="103"/>
      <c r="AH237" s="102"/>
      <c r="AI237" s="102"/>
      <c r="AJ237" s="102"/>
      <c r="AK237" s="102"/>
      <c r="AL237" s="102"/>
      <c r="AM237" s="102"/>
      <c r="AP237" s="102"/>
      <c r="AQ237" s="102"/>
      <c r="AR237" s="102"/>
      <c r="AS237" s="102"/>
    </row>
    <row r="238" spans="3:45">
      <c r="C238" s="102"/>
      <c r="D238" s="102"/>
      <c r="E238" s="102"/>
      <c r="F238" s="103"/>
      <c r="G238" s="102"/>
      <c r="H238" s="102"/>
      <c r="I238" s="102"/>
      <c r="J238" s="102"/>
      <c r="K238" s="102"/>
      <c r="L238" s="102"/>
      <c r="M238" s="102"/>
      <c r="N238" s="102"/>
      <c r="O238" s="103"/>
      <c r="P238" s="102"/>
      <c r="Q238" s="102"/>
      <c r="R238" s="102"/>
      <c r="S238" s="102"/>
      <c r="T238" s="102"/>
      <c r="U238" s="102"/>
      <c r="V238" s="102"/>
      <c r="W238" s="102"/>
      <c r="X238" s="103"/>
      <c r="Y238" s="102"/>
      <c r="Z238" s="102"/>
      <c r="AA238" s="102"/>
      <c r="AB238" s="102"/>
      <c r="AC238" s="102"/>
      <c r="AD238" s="102"/>
      <c r="AE238" s="102"/>
      <c r="AF238" s="102"/>
      <c r="AG238" s="103"/>
      <c r="AH238" s="102"/>
      <c r="AI238" s="102"/>
      <c r="AJ238" s="102"/>
      <c r="AK238" s="102"/>
      <c r="AL238" s="102"/>
      <c r="AM238" s="102"/>
      <c r="AP238" s="102"/>
      <c r="AQ238" s="102"/>
      <c r="AR238" s="102"/>
      <c r="AS238" s="102"/>
    </row>
    <row r="239" spans="3:45">
      <c r="C239" s="102"/>
      <c r="D239" s="102"/>
      <c r="E239" s="102"/>
      <c r="F239" s="103"/>
      <c r="G239" s="102"/>
      <c r="H239" s="102"/>
      <c r="I239" s="102"/>
      <c r="J239" s="102"/>
      <c r="K239" s="102"/>
      <c r="L239" s="102"/>
      <c r="M239" s="102"/>
      <c r="N239" s="102"/>
      <c r="O239" s="103"/>
      <c r="P239" s="102"/>
      <c r="Q239" s="102"/>
      <c r="R239" s="102"/>
      <c r="S239" s="102"/>
      <c r="T239" s="102"/>
      <c r="U239" s="102"/>
      <c r="V239" s="102"/>
      <c r="W239" s="102"/>
      <c r="X239" s="103"/>
      <c r="Y239" s="102"/>
      <c r="Z239" s="102"/>
      <c r="AA239" s="102"/>
      <c r="AB239" s="102"/>
      <c r="AC239" s="102"/>
      <c r="AD239" s="102"/>
      <c r="AE239" s="102"/>
      <c r="AF239" s="102"/>
      <c r="AG239" s="103"/>
      <c r="AH239" s="102"/>
      <c r="AI239" s="102"/>
      <c r="AJ239" s="102"/>
      <c r="AK239" s="102"/>
      <c r="AL239" s="102"/>
      <c r="AM239" s="102"/>
      <c r="AP239" s="102"/>
      <c r="AQ239" s="102"/>
      <c r="AR239" s="102"/>
      <c r="AS239" s="102"/>
    </row>
    <row r="240" spans="3:45">
      <c r="C240" s="102"/>
      <c r="D240" s="102"/>
      <c r="E240" s="102"/>
      <c r="F240" s="103"/>
      <c r="G240" s="102"/>
      <c r="H240" s="102"/>
      <c r="I240" s="102"/>
      <c r="J240" s="102"/>
      <c r="K240" s="102"/>
      <c r="L240" s="102"/>
      <c r="M240" s="102"/>
      <c r="N240" s="102"/>
      <c r="O240" s="103"/>
      <c r="P240" s="102"/>
      <c r="Q240" s="102"/>
      <c r="R240" s="102"/>
      <c r="S240" s="102"/>
      <c r="T240" s="102"/>
      <c r="U240" s="102"/>
      <c r="V240" s="102"/>
      <c r="W240" s="102"/>
      <c r="X240" s="103"/>
      <c r="Y240" s="102"/>
      <c r="Z240" s="102"/>
      <c r="AA240" s="102"/>
      <c r="AB240" s="102"/>
      <c r="AC240" s="102"/>
      <c r="AD240" s="102"/>
      <c r="AE240" s="102"/>
      <c r="AF240" s="102"/>
      <c r="AG240" s="103"/>
      <c r="AH240" s="102"/>
      <c r="AI240" s="102"/>
      <c r="AJ240" s="102"/>
      <c r="AK240" s="102"/>
      <c r="AL240" s="102"/>
      <c r="AM240" s="102"/>
      <c r="AP240" s="102"/>
      <c r="AQ240" s="102"/>
      <c r="AR240" s="102"/>
      <c r="AS240" s="102"/>
    </row>
    <row r="241" spans="3:45">
      <c r="C241" s="102"/>
      <c r="D241" s="102"/>
      <c r="E241" s="102"/>
      <c r="F241" s="103"/>
      <c r="G241" s="102"/>
      <c r="H241" s="102"/>
      <c r="I241" s="102"/>
      <c r="J241" s="102"/>
      <c r="K241" s="102"/>
      <c r="L241" s="102"/>
      <c r="M241" s="102"/>
      <c r="N241" s="102"/>
      <c r="O241" s="103"/>
      <c r="P241" s="102"/>
      <c r="Q241" s="102"/>
      <c r="R241" s="102"/>
      <c r="S241" s="102"/>
      <c r="T241" s="102"/>
      <c r="U241" s="102"/>
      <c r="V241" s="102"/>
      <c r="W241" s="102"/>
      <c r="X241" s="103"/>
      <c r="Y241" s="102"/>
      <c r="Z241" s="102"/>
      <c r="AA241" s="102"/>
      <c r="AB241" s="102"/>
      <c r="AC241" s="102"/>
      <c r="AD241" s="102"/>
      <c r="AE241" s="102"/>
      <c r="AF241" s="102"/>
      <c r="AG241" s="103"/>
      <c r="AH241" s="102"/>
      <c r="AI241" s="102"/>
      <c r="AJ241" s="102"/>
      <c r="AK241" s="102"/>
      <c r="AL241" s="102"/>
      <c r="AM241" s="102"/>
      <c r="AP241" s="102"/>
      <c r="AQ241" s="102"/>
      <c r="AR241" s="102"/>
      <c r="AS241" s="102"/>
    </row>
    <row r="242" spans="3:45">
      <c r="C242" s="102"/>
      <c r="D242" s="102"/>
      <c r="E242" s="102"/>
      <c r="F242" s="103"/>
      <c r="G242" s="102"/>
      <c r="H242" s="102"/>
      <c r="I242" s="102"/>
      <c r="J242" s="102"/>
      <c r="K242" s="102"/>
      <c r="L242" s="102"/>
      <c r="M242" s="102"/>
      <c r="N242" s="102"/>
      <c r="O242" s="103"/>
      <c r="P242" s="102"/>
      <c r="Q242" s="102"/>
      <c r="R242" s="102"/>
      <c r="S242" s="102"/>
      <c r="T242" s="102"/>
      <c r="U242" s="102"/>
      <c r="V242" s="102"/>
      <c r="W242" s="102"/>
      <c r="X242" s="103"/>
      <c r="Y242" s="102"/>
      <c r="Z242" s="102"/>
      <c r="AA242" s="102"/>
      <c r="AB242" s="102"/>
      <c r="AC242" s="102"/>
      <c r="AD242" s="102"/>
      <c r="AE242" s="102"/>
      <c r="AF242" s="102"/>
      <c r="AG242" s="103"/>
      <c r="AH242" s="102"/>
      <c r="AI242" s="102"/>
      <c r="AJ242" s="102"/>
      <c r="AK242" s="102"/>
      <c r="AL242" s="102"/>
      <c r="AM242" s="102"/>
      <c r="AP242" s="102"/>
      <c r="AQ242" s="102"/>
      <c r="AR242" s="102"/>
      <c r="AS242" s="102"/>
    </row>
    <row r="243" spans="3:45">
      <c r="C243" s="102"/>
      <c r="D243" s="102"/>
      <c r="E243" s="102"/>
      <c r="F243" s="103"/>
      <c r="G243" s="102"/>
      <c r="H243" s="102"/>
      <c r="I243" s="102"/>
      <c r="J243" s="102"/>
      <c r="K243" s="102"/>
      <c r="L243" s="102"/>
      <c r="M243" s="102"/>
      <c r="N243" s="102"/>
      <c r="O243" s="103"/>
      <c r="P243" s="102"/>
      <c r="Q243" s="102"/>
      <c r="R243" s="102"/>
      <c r="S243" s="102"/>
      <c r="T243" s="102"/>
      <c r="U243" s="102"/>
      <c r="V243" s="102"/>
      <c r="W243" s="102"/>
      <c r="X243" s="103"/>
      <c r="Y243" s="102"/>
      <c r="Z243" s="102"/>
      <c r="AA243" s="102"/>
      <c r="AB243" s="102"/>
      <c r="AC243" s="102"/>
      <c r="AD243" s="102"/>
      <c r="AE243" s="102"/>
      <c r="AF243" s="102"/>
      <c r="AG243" s="103"/>
      <c r="AH243" s="102"/>
      <c r="AI243" s="102"/>
      <c r="AJ243" s="102"/>
      <c r="AK243" s="102"/>
      <c r="AL243" s="102"/>
      <c r="AM243" s="102"/>
      <c r="AP243" s="102"/>
      <c r="AQ243" s="102"/>
      <c r="AR243" s="102"/>
      <c r="AS243" s="102"/>
    </row>
    <row r="244" spans="3:45">
      <c r="C244" s="102"/>
      <c r="D244" s="102"/>
      <c r="E244" s="102"/>
      <c r="F244" s="103"/>
      <c r="G244" s="102"/>
      <c r="H244" s="102"/>
      <c r="I244" s="102"/>
      <c r="J244" s="102"/>
      <c r="K244" s="102"/>
      <c r="L244" s="102"/>
      <c r="M244" s="102"/>
      <c r="N244" s="102"/>
      <c r="O244" s="103"/>
      <c r="P244" s="102"/>
      <c r="Q244" s="102"/>
      <c r="R244" s="102"/>
      <c r="S244" s="102"/>
      <c r="T244" s="102"/>
      <c r="U244" s="102"/>
      <c r="V244" s="102"/>
      <c r="W244" s="102"/>
      <c r="X244" s="103"/>
      <c r="Y244" s="102"/>
      <c r="Z244" s="102"/>
      <c r="AA244" s="102"/>
      <c r="AB244" s="102"/>
      <c r="AC244" s="102"/>
      <c r="AD244" s="102"/>
      <c r="AE244" s="102"/>
      <c r="AF244" s="102"/>
      <c r="AG244" s="103"/>
      <c r="AH244" s="102"/>
      <c r="AI244" s="102"/>
      <c r="AJ244" s="102"/>
      <c r="AK244" s="102"/>
      <c r="AL244" s="102"/>
      <c r="AM244" s="102"/>
      <c r="AP244" s="102"/>
      <c r="AQ244" s="102"/>
      <c r="AR244" s="102"/>
      <c r="AS244" s="102"/>
    </row>
    <row r="245" spans="3:45">
      <c r="C245" s="102"/>
      <c r="D245" s="102"/>
      <c r="E245" s="102"/>
      <c r="F245" s="103"/>
      <c r="G245" s="102"/>
      <c r="H245" s="102"/>
      <c r="I245" s="102"/>
      <c r="J245" s="102"/>
      <c r="K245" s="102"/>
      <c r="L245" s="102"/>
      <c r="M245" s="102"/>
      <c r="N245" s="102"/>
      <c r="O245" s="103"/>
      <c r="P245" s="102"/>
      <c r="Q245" s="102"/>
      <c r="R245" s="102"/>
      <c r="S245" s="102"/>
      <c r="T245" s="102"/>
      <c r="U245" s="102"/>
      <c r="V245" s="102"/>
      <c r="W245" s="102"/>
      <c r="X245" s="103"/>
      <c r="Y245" s="102"/>
      <c r="Z245" s="102"/>
      <c r="AA245" s="102"/>
      <c r="AB245" s="102"/>
      <c r="AC245" s="102"/>
      <c r="AD245" s="102"/>
      <c r="AE245" s="102"/>
      <c r="AF245" s="102"/>
      <c r="AG245" s="103"/>
      <c r="AH245" s="102"/>
      <c r="AI245" s="102"/>
      <c r="AJ245" s="102"/>
      <c r="AK245" s="102"/>
      <c r="AL245" s="102"/>
      <c r="AM245" s="102"/>
      <c r="AP245" s="102"/>
      <c r="AQ245" s="102"/>
      <c r="AR245" s="102"/>
      <c r="AS245" s="102"/>
    </row>
    <row r="246" spans="3:45">
      <c r="C246" s="102"/>
      <c r="D246" s="102"/>
      <c r="E246" s="102"/>
      <c r="F246" s="103"/>
      <c r="G246" s="102"/>
      <c r="H246" s="102"/>
      <c r="I246" s="102"/>
      <c r="J246" s="102"/>
      <c r="K246" s="102"/>
      <c r="L246" s="102"/>
      <c r="M246" s="102"/>
      <c r="N246" s="102"/>
      <c r="O246" s="103"/>
      <c r="P246" s="102"/>
      <c r="Q246" s="102"/>
      <c r="R246" s="102"/>
      <c r="S246" s="102"/>
      <c r="T246" s="102"/>
      <c r="U246" s="102"/>
      <c r="V246" s="102"/>
      <c r="W246" s="102"/>
      <c r="X246" s="103"/>
      <c r="Y246" s="102"/>
      <c r="Z246" s="102"/>
      <c r="AA246" s="102"/>
      <c r="AB246" s="102"/>
      <c r="AC246" s="102"/>
      <c r="AD246" s="102"/>
      <c r="AE246" s="102"/>
      <c r="AF246" s="102"/>
      <c r="AG246" s="103"/>
      <c r="AH246" s="102"/>
      <c r="AI246" s="102"/>
      <c r="AJ246" s="102"/>
      <c r="AK246" s="102"/>
      <c r="AL246" s="102"/>
      <c r="AM246" s="102"/>
      <c r="AP246" s="102"/>
      <c r="AQ246" s="102"/>
      <c r="AR246" s="102"/>
      <c r="AS246" s="102"/>
    </row>
    <row r="247" spans="3:45">
      <c r="C247" s="102"/>
      <c r="D247" s="102"/>
      <c r="E247" s="102"/>
      <c r="F247" s="103"/>
      <c r="G247" s="102"/>
      <c r="H247" s="102"/>
      <c r="I247" s="102"/>
      <c r="J247" s="102"/>
      <c r="K247" s="102"/>
      <c r="L247" s="102"/>
      <c r="M247" s="102"/>
      <c r="N247" s="102"/>
      <c r="O247" s="103"/>
      <c r="P247" s="102"/>
      <c r="Q247" s="102"/>
      <c r="R247" s="102"/>
      <c r="S247" s="102"/>
      <c r="T247" s="102"/>
      <c r="U247" s="102"/>
      <c r="V247" s="102"/>
      <c r="W247" s="102"/>
      <c r="X247" s="103"/>
      <c r="Y247" s="102"/>
      <c r="Z247" s="102"/>
      <c r="AA247" s="102"/>
      <c r="AB247" s="102"/>
      <c r="AC247" s="102"/>
      <c r="AD247" s="102"/>
      <c r="AE247" s="102"/>
      <c r="AF247" s="102"/>
      <c r="AG247" s="103"/>
      <c r="AH247" s="102"/>
      <c r="AI247" s="102"/>
      <c r="AJ247" s="102"/>
      <c r="AK247" s="102"/>
      <c r="AL247" s="102"/>
      <c r="AM247" s="102"/>
      <c r="AP247" s="102"/>
      <c r="AQ247" s="102"/>
      <c r="AR247" s="102"/>
      <c r="AS247" s="102"/>
    </row>
    <row r="248" spans="3:45">
      <c r="C248" s="102"/>
      <c r="D248" s="102"/>
      <c r="E248" s="102"/>
      <c r="F248" s="103"/>
      <c r="G248" s="102"/>
      <c r="H248" s="102"/>
      <c r="I248" s="102"/>
      <c r="J248" s="102"/>
      <c r="K248" s="102"/>
      <c r="L248" s="102"/>
      <c r="M248" s="102"/>
      <c r="N248" s="102"/>
      <c r="O248" s="103"/>
      <c r="P248" s="102"/>
      <c r="Q248" s="102"/>
      <c r="R248" s="102"/>
      <c r="S248" s="102"/>
      <c r="T248" s="102"/>
      <c r="U248" s="102"/>
      <c r="V248" s="102"/>
      <c r="W248" s="102"/>
      <c r="X248" s="103"/>
      <c r="Y248" s="102"/>
      <c r="Z248" s="102"/>
      <c r="AA248" s="102"/>
      <c r="AB248" s="102"/>
      <c r="AC248" s="102"/>
      <c r="AD248" s="102"/>
      <c r="AE248" s="102"/>
      <c r="AF248" s="102"/>
      <c r="AG248" s="103"/>
      <c r="AH248" s="102"/>
      <c r="AI248" s="102"/>
      <c r="AJ248" s="102"/>
      <c r="AK248" s="102"/>
      <c r="AL248" s="102"/>
      <c r="AM248" s="102"/>
      <c r="AP248" s="102"/>
      <c r="AQ248" s="102"/>
      <c r="AR248" s="102"/>
      <c r="AS248" s="102"/>
    </row>
    <row r="249" spans="3:45">
      <c r="C249" s="102"/>
      <c r="D249" s="102"/>
      <c r="E249" s="102"/>
      <c r="F249" s="103"/>
      <c r="G249" s="102"/>
      <c r="H249" s="102"/>
      <c r="I249" s="102"/>
      <c r="J249" s="102"/>
      <c r="K249" s="102"/>
      <c r="L249" s="102"/>
      <c r="M249" s="102"/>
      <c r="N249" s="102"/>
      <c r="O249" s="103"/>
      <c r="P249" s="102"/>
      <c r="Q249" s="102"/>
      <c r="R249" s="102"/>
      <c r="S249" s="102"/>
      <c r="T249" s="102"/>
      <c r="U249" s="102"/>
      <c r="V249" s="102"/>
      <c r="W249" s="102"/>
      <c r="X249" s="103"/>
      <c r="Y249" s="102"/>
      <c r="Z249" s="102"/>
      <c r="AA249" s="102"/>
      <c r="AB249" s="102"/>
      <c r="AC249" s="102"/>
      <c r="AD249" s="102"/>
      <c r="AE249" s="102"/>
      <c r="AF249" s="102"/>
      <c r="AG249" s="103"/>
      <c r="AH249" s="102"/>
      <c r="AI249" s="102"/>
      <c r="AJ249" s="102"/>
      <c r="AK249" s="102"/>
      <c r="AL249" s="102"/>
      <c r="AM249" s="102"/>
      <c r="AP249" s="102"/>
      <c r="AQ249" s="102"/>
      <c r="AR249" s="102"/>
      <c r="AS249" s="102"/>
    </row>
    <row r="250" spans="3:45">
      <c r="C250" s="102"/>
      <c r="D250" s="102"/>
      <c r="E250" s="102"/>
      <c r="F250" s="103"/>
      <c r="G250" s="102"/>
      <c r="H250" s="102"/>
      <c r="I250" s="102"/>
      <c r="J250" s="102"/>
      <c r="K250" s="102"/>
      <c r="L250" s="102"/>
      <c r="M250" s="102"/>
      <c r="N250" s="102"/>
      <c r="O250" s="103"/>
      <c r="P250" s="102"/>
      <c r="Q250" s="102"/>
      <c r="R250" s="102"/>
      <c r="S250" s="102"/>
      <c r="T250" s="102"/>
      <c r="U250" s="102"/>
      <c r="V250" s="102"/>
      <c r="W250" s="102"/>
      <c r="X250" s="103"/>
      <c r="Y250" s="102"/>
      <c r="Z250" s="102"/>
      <c r="AA250" s="102"/>
      <c r="AB250" s="102"/>
      <c r="AC250" s="102"/>
      <c r="AD250" s="102"/>
      <c r="AE250" s="102"/>
      <c r="AF250" s="102"/>
      <c r="AG250" s="103"/>
      <c r="AH250" s="102"/>
      <c r="AI250" s="102"/>
      <c r="AJ250" s="102"/>
      <c r="AK250" s="102"/>
      <c r="AL250" s="102"/>
      <c r="AM250" s="102"/>
      <c r="AP250" s="102"/>
      <c r="AQ250" s="102"/>
      <c r="AR250" s="102"/>
      <c r="AS250" s="102"/>
    </row>
    <row r="251" spans="3:45">
      <c r="C251" s="102"/>
      <c r="D251" s="102"/>
      <c r="E251" s="102"/>
      <c r="F251" s="103"/>
      <c r="G251" s="102"/>
      <c r="H251" s="102"/>
      <c r="I251" s="102"/>
      <c r="J251" s="102"/>
      <c r="K251" s="102"/>
      <c r="L251" s="102"/>
      <c r="M251" s="102"/>
      <c r="N251" s="102"/>
      <c r="O251" s="103"/>
      <c r="P251" s="102"/>
      <c r="Q251" s="102"/>
      <c r="R251" s="102"/>
      <c r="S251" s="102"/>
      <c r="T251" s="102"/>
      <c r="U251" s="102"/>
      <c r="V251" s="102"/>
      <c r="W251" s="102"/>
      <c r="X251" s="103"/>
      <c r="Y251" s="102"/>
      <c r="Z251" s="102"/>
      <c r="AA251" s="102"/>
      <c r="AB251" s="102"/>
      <c r="AC251" s="102"/>
      <c r="AD251" s="102"/>
      <c r="AE251" s="102"/>
      <c r="AF251" s="102"/>
      <c r="AG251" s="103"/>
      <c r="AH251" s="102"/>
      <c r="AI251" s="102"/>
      <c r="AJ251" s="102"/>
      <c r="AK251" s="102"/>
      <c r="AL251" s="102"/>
      <c r="AM251" s="102"/>
      <c r="AP251" s="102"/>
      <c r="AQ251" s="102"/>
      <c r="AR251" s="102"/>
      <c r="AS251" s="102"/>
    </row>
    <row r="252" spans="3:45">
      <c r="C252" s="102"/>
      <c r="D252" s="102"/>
      <c r="E252" s="102"/>
      <c r="F252" s="103"/>
      <c r="G252" s="102"/>
      <c r="H252" s="102"/>
      <c r="I252" s="102"/>
      <c r="J252" s="102"/>
      <c r="K252" s="102"/>
      <c r="L252" s="102"/>
      <c r="M252" s="102"/>
      <c r="N252" s="102"/>
      <c r="O252" s="103"/>
      <c r="P252" s="102"/>
      <c r="Q252" s="102"/>
      <c r="R252" s="102"/>
      <c r="S252" s="102"/>
      <c r="T252" s="102"/>
      <c r="U252" s="102"/>
      <c r="V252" s="102"/>
      <c r="W252" s="102"/>
      <c r="X252" s="103"/>
      <c r="Y252" s="102"/>
      <c r="Z252" s="102"/>
      <c r="AA252" s="102"/>
      <c r="AB252" s="102"/>
      <c r="AC252" s="102"/>
      <c r="AD252" s="102"/>
      <c r="AE252" s="102"/>
      <c r="AF252" s="102"/>
      <c r="AG252" s="103"/>
      <c r="AH252" s="102"/>
      <c r="AI252" s="102"/>
      <c r="AJ252" s="102"/>
      <c r="AK252" s="102"/>
      <c r="AL252" s="102"/>
      <c r="AM252" s="102"/>
      <c r="AP252" s="102"/>
      <c r="AQ252" s="102"/>
      <c r="AR252" s="102"/>
      <c r="AS252" s="102"/>
    </row>
    <row r="253" spans="3:45">
      <c r="C253" s="102"/>
      <c r="D253" s="102"/>
      <c r="E253" s="102"/>
      <c r="F253" s="103"/>
      <c r="G253" s="102"/>
      <c r="H253" s="102"/>
      <c r="I253" s="102"/>
      <c r="J253" s="102"/>
      <c r="K253" s="102"/>
      <c r="L253" s="102"/>
      <c r="M253" s="102"/>
      <c r="N253" s="102"/>
      <c r="O253" s="103"/>
      <c r="P253" s="102"/>
      <c r="Q253" s="102"/>
      <c r="R253" s="102"/>
      <c r="S253" s="102"/>
      <c r="T253" s="102"/>
      <c r="U253" s="102"/>
      <c r="V253" s="102"/>
      <c r="W253" s="102"/>
      <c r="X253" s="103"/>
      <c r="Y253" s="102"/>
      <c r="Z253" s="102"/>
      <c r="AA253" s="102"/>
      <c r="AB253" s="102"/>
      <c r="AC253" s="102"/>
      <c r="AD253" s="102"/>
      <c r="AE253" s="102"/>
      <c r="AF253" s="102"/>
      <c r="AG253" s="103"/>
      <c r="AH253" s="102"/>
      <c r="AI253" s="102"/>
      <c r="AJ253" s="102"/>
      <c r="AK253" s="102"/>
      <c r="AL253" s="102"/>
      <c r="AM253" s="102"/>
      <c r="AP253" s="102"/>
      <c r="AQ253" s="102"/>
      <c r="AR253" s="102"/>
      <c r="AS253" s="102"/>
    </row>
    <row r="254" spans="3:45">
      <c r="C254" s="102"/>
      <c r="D254" s="102"/>
      <c r="E254" s="102"/>
      <c r="F254" s="103"/>
      <c r="G254" s="102"/>
      <c r="H254" s="102"/>
      <c r="I254" s="102"/>
      <c r="J254" s="102"/>
      <c r="K254" s="102"/>
      <c r="L254" s="102"/>
      <c r="M254" s="102"/>
      <c r="N254" s="102"/>
      <c r="O254" s="103"/>
      <c r="P254" s="102"/>
      <c r="Q254" s="102"/>
      <c r="R254" s="102"/>
      <c r="S254" s="102"/>
      <c r="T254" s="102"/>
      <c r="U254" s="102"/>
      <c r="V254" s="102"/>
      <c r="W254" s="102"/>
      <c r="X254" s="103"/>
      <c r="Y254" s="102"/>
      <c r="Z254" s="102"/>
      <c r="AA254" s="102"/>
      <c r="AB254" s="102"/>
      <c r="AC254" s="102"/>
      <c r="AD254" s="102"/>
      <c r="AE254" s="102"/>
      <c r="AF254" s="102"/>
      <c r="AG254" s="103"/>
      <c r="AH254" s="102"/>
      <c r="AI254" s="102"/>
      <c r="AJ254" s="102"/>
      <c r="AK254" s="102"/>
      <c r="AL254" s="102"/>
      <c r="AM254" s="102"/>
      <c r="AP254" s="102"/>
      <c r="AQ254" s="102"/>
      <c r="AR254" s="102"/>
      <c r="AS254" s="102"/>
    </row>
    <row r="255" spans="3:45">
      <c r="C255" s="102"/>
      <c r="D255" s="102"/>
      <c r="E255" s="102"/>
      <c r="F255" s="103"/>
      <c r="G255" s="102"/>
      <c r="H255" s="102"/>
      <c r="I255" s="102"/>
      <c r="J255" s="102"/>
      <c r="K255" s="102"/>
      <c r="L255" s="102"/>
      <c r="M255" s="102"/>
      <c r="N255" s="102"/>
      <c r="O255" s="103"/>
      <c r="P255" s="102"/>
      <c r="Q255" s="102"/>
      <c r="R255" s="102"/>
      <c r="S255" s="102"/>
      <c r="T255" s="102"/>
      <c r="U255" s="102"/>
      <c r="V255" s="102"/>
      <c r="W255" s="102"/>
      <c r="X255" s="103"/>
      <c r="Y255" s="102"/>
      <c r="Z255" s="102"/>
      <c r="AA255" s="102"/>
      <c r="AB255" s="102"/>
      <c r="AC255" s="102"/>
      <c r="AD255" s="102"/>
      <c r="AE255" s="102"/>
      <c r="AF255" s="102"/>
      <c r="AG255" s="103"/>
      <c r="AH255" s="102"/>
      <c r="AI255" s="102"/>
      <c r="AJ255" s="102"/>
      <c r="AK255" s="102"/>
      <c r="AL255" s="102"/>
      <c r="AM255" s="102"/>
      <c r="AP255" s="102"/>
      <c r="AQ255" s="102"/>
      <c r="AR255" s="102"/>
      <c r="AS255" s="102"/>
    </row>
    <row r="256" spans="3:45">
      <c r="C256" s="102"/>
      <c r="D256" s="102"/>
      <c r="E256" s="102"/>
      <c r="F256" s="103"/>
      <c r="G256" s="102"/>
      <c r="H256" s="102"/>
      <c r="I256" s="102"/>
      <c r="J256" s="102"/>
      <c r="K256" s="102"/>
      <c r="L256" s="102"/>
      <c r="M256" s="102"/>
      <c r="N256" s="102"/>
      <c r="O256" s="103"/>
      <c r="P256" s="102"/>
      <c r="Q256" s="102"/>
      <c r="R256" s="102"/>
      <c r="S256" s="102"/>
      <c r="T256" s="102"/>
      <c r="U256" s="102"/>
      <c r="V256" s="102"/>
      <c r="W256" s="102"/>
      <c r="X256" s="103"/>
      <c r="Y256" s="102"/>
      <c r="Z256" s="102"/>
      <c r="AA256" s="102"/>
      <c r="AB256" s="102"/>
      <c r="AC256" s="102"/>
      <c r="AD256" s="102"/>
      <c r="AE256" s="102"/>
      <c r="AF256" s="102"/>
      <c r="AG256" s="103"/>
      <c r="AH256" s="102"/>
      <c r="AI256" s="102"/>
      <c r="AJ256" s="102"/>
      <c r="AK256" s="102"/>
      <c r="AL256" s="102"/>
      <c r="AM256" s="102"/>
      <c r="AP256" s="102"/>
      <c r="AQ256" s="102"/>
      <c r="AR256" s="102"/>
      <c r="AS256" s="102"/>
    </row>
    <row r="257" spans="3:45">
      <c r="C257" s="102"/>
      <c r="D257" s="102"/>
      <c r="E257" s="102"/>
      <c r="F257" s="103"/>
      <c r="G257" s="102"/>
      <c r="H257" s="102"/>
      <c r="I257" s="102"/>
      <c r="J257" s="102"/>
      <c r="K257" s="102"/>
      <c r="L257" s="102"/>
      <c r="M257" s="102"/>
      <c r="N257" s="102"/>
      <c r="O257" s="103"/>
      <c r="P257" s="102"/>
      <c r="Q257" s="102"/>
      <c r="R257" s="102"/>
      <c r="S257" s="102"/>
      <c r="T257" s="102"/>
      <c r="U257" s="102"/>
      <c r="V257" s="102"/>
      <c r="W257" s="102"/>
      <c r="X257" s="103"/>
      <c r="Y257" s="102"/>
      <c r="Z257" s="102"/>
      <c r="AA257" s="102"/>
      <c r="AB257" s="102"/>
      <c r="AC257" s="102"/>
      <c r="AD257" s="102"/>
      <c r="AE257" s="102"/>
      <c r="AF257" s="102"/>
      <c r="AG257" s="103"/>
      <c r="AH257" s="102"/>
      <c r="AI257" s="102"/>
      <c r="AJ257" s="102"/>
      <c r="AK257" s="102"/>
      <c r="AL257" s="102"/>
      <c r="AM257" s="102"/>
      <c r="AP257" s="102"/>
      <c r="AQ257" s="102"/>
      <c r="AR257" s="102"/>
      <c r="AS257" s="102"/>
    </row>
    <row r="258" spans="3:45">
      <c r="C258" s="102"/>
      <c r="D258" s="102"/>
      <c r="E258" s="102"/>
      <c r="F258" s="103"/>
      <c r="G258" s="102"/>
      <c r="H258" s="102"/>
      <c r="I258" s="102"/>
      <c r="J258" s="102"/>
      <c r="K258" s="102"/>
      <c r="L258" s="102"/>
      <c r="M258" s="102"/>
      <c r="N258" s="102"/>
      <c r="O258" s="103"/>
      <c r="P258" s="102"/>
      <c r="Q258" s="102"/>
      <c r="R258" s="102"/>
      <c r="S258" s="102"/>
      <c r="T258" s="102"/>
      <c r="U258" s="102"/>
      <c r="V258" s="102"/>
      <c r="W258" s="102"/>
      <c r="X258" s="103"/>
      <c r="Y258" s="102"/>
      <c r="Z258" s="102"/>
      <c r="AA258" s="102"/>
      <c r="AB258" s="102"/>
      <c r="AC258" s="102"/>
      <c r="AD258" s="102"/>
      <c r="AE258" s="102"/>
      <c r="AF258" s="102"/>
      <c r="AG258" s="103"/>
      <c r="AH258" s="102"/>
      <c r="AI258" s="102"/>
      <c r="AJ258" s="102"/>
      <c r="AK258" s="102"/>
      <c r="AL258" s="102"/>
      <c r="AM258" s="102"/>
      <c r="AP258" s="102"/>
      <c r="AQ258" s="102"/>
      <c r="AR258" s="102"/>
      <c r="AS258" s="102"/>
    </row>
    <row r="259" spans="3:45">
      <c r="C259" s="102"/>
      <c r="D259" s="102"/>
      <c r="E259" s="102"/>
      <c r="F259" s="103"/>
      <c r="G259" s="102"/>
      <c r="H259" s="102"/>
      <c r="I259" s="102"/>
      <c r="J259" s="102"/>
      <c r="K259" s="102"/>
      <c r="L259" s="102"/>
      <c r="M259" s="102"/>
      <c r="N259" s="102"/>
      <c r="O259" s="103"/>
      <c r="P259" s="102"/>
      <c r="Q259" s="102"/>
      <c r="R259" s="102"/>
      <c r="S259" s="102"/>
      <c r="T259" s="102"/>
      <c r="U259" s="102"/>
      <c r="V259" s="102"/>
      <c r="W259" s="102"/>
      <c r="X259" s="103"/>
      <c r="Y259" s="102"/>
      <c r="Z259" s="102"/>
      <c r="AA259" s="102"/>
      <c r="AB259" s="102"/>
      <c r="AC259" s="102"/>
      <c r="AD259" s="102"/>
      <c r="AE259" s="102"/>
      <c r="AF259" s="102"/>
      <c r="AG259" s="103"/>
      <c r="AH259" s="102"/>
      <c r="AI259" s="102"/>
      <c r="AJ259" s="102"/>
      <c r="AK259" s="102"/>
      <c r="AL259" s="102"/>
      <c r="AM259" s="102"/>
      <c r="AP259" s="102"/>
      <c r="AQ259" s="102"/>
      <c r="AR259" s="102"/>
      <c r="AS259" s="102"/>
    </row>
    <row r="260" spans="3:45">
      <c r="C260" s="102"/>
      <c r="D260" s="102"/>
      <c r="E260" s="102"/>
      <c r="F260" s="103"/>
      <c r="G260" s="102"/>
      <c r="H260" s="102"/>
      <c r="I260" s="102"/>
      <c r="J260" s="102"/>
      <c r="K260" s="102"/>
      <c r="L260" s="102"/>
      <c r="M260" s="102"/>
      <c r="N260" s="102"/>
      <c r="O260" s="103"/>
      <c r="P260" s="102"/>
      <c r="Q260" s="102"/>
      <c r="R260" s="102"/>
      <c r="S260" s="102"/>
      <c r="T260" s="102"/>
      <c r="U260" s="102"/>
      <c r="V260" s="102"/>
      <c r="W260" s="102"/>
      <c r="X260" s="103"/>
      <c r="Y260" s="102"/>
      <c r="Z260" s="102"/>
      <c r="AA260" s="102"/>
      <c r="AB260" s="102"/>
      <c r="AC260" s="102"/>
      <c r="AD260" s="102"/>
      <c r="AE260" s="102"/>
      <c r="AF260" s="102"/>
      <c r="AG260" s="103"/>
      <c r="AH260" s="102"/>
      <c r="AI260" s="102"/>
      <c r="AJ260" s="102"/>
      <c r="AK260" s="102"/>
      <c r="AL260" s="102"/>
      <c r="AM260" s="102"/>
      <c r="AP260" s="102"/>
      <c r="AQ260" s="102"/>
      <c r="AR260" s="102"/>
      <c r="AS260" s="102"/>
    </row>
    <row r="261" spans="3:45">
      <c r="C261" s="102"/>
      <c r="D261" s="102"/>
      <c r="E261" s="102"/>
      <c r="F261" s="103"/>
      <c r="G261" s="102"/>
      <c r="H261" s="102"/>
      <c r="I261" s="102"/>
      <c r="J261" s="102"/>
      <c r="K261" s="102"/>
      <c r="L261" s="102"/>
      <c r="M261" s="102"/>
      <c r="N261" s="102"/>
      <c r="O261" s="103"/>
      <c r="P261" s="102"/>
      <c r="Q261" s="102"/>
      <c r="R261" s="102"/>
      <c r="S261" s="102"/>
      <c r="T261" s="102"/>
      <c r="U261" s="102"/>
      <c r="V261" s="102"/>
      <c r="W261" s="102"/>
      <c r="X261" s="103"/>
      <c r="Y261" s="102"/>
      <c r="Z261" s="102"/>
      <c r="AA261" s="102"/>
      <c r="AB261" s="102"/>
      <c r="AC261" s="102"/>
      <c r="AD261" s="102"/>
      <c r="AE261" s="102"/>
      <c r="AF261" s="102"/>
      <c r="AG261" s="103"/>
      <c r="AH261" s="102"/>
      <c r="AI261" s="102"/>
      <c r="AJ261" s="102"/>
      <c r="AK261" s="102"/>
      <c r="AL261" s="102"/>
      <c r="AM261" s="102"/>
      <c r="AP261" s="102"/>
      <c r="AQ261" s="102"/>
      <c r="AR261" s="102"/>
      <c r="AS261" s="102"/>
    </row>
    <row r="262" spans="3:45">
      <c r="C262" s="102"/>
      <c r="D262" s="102"/>
      <c r="E262" s="102"/>
      <c r="F262" s="103"/>
      <c r="G262" s="102"/>
      <c r="H262" s="102"/>
      <c r="I262" s="102"/>
      <c r="J262" s="102"/>
      <c r="K262" s="102"/>
      <c r="L262" s="102"/>
      <c r="M262" s="102"/>
      <c r="N262" s="102"/>
      <c r="O262" s="103"/>
      <c r="P262" s="102"/>
      <c r="Q262" s="102"/>
      <c r="R262" s="102"/>
      <c r="S262" s="102"/>
      <c r="T262" s="102"/>
      <c r="U262" s="102"/>
      <c r="V262" s="102"/>
      <c r="W262" s="102"/>
      <c r="X262" s="103"/>
      <c r="Y262" s="102"/>
      <c r="Z262" s="102"/>
      <c r="AA262" s="102"/>
      <c r="AB262" s="102"/>
      <c r="AC262" s="102"/>
      <c r="AD262" s="102"/>
      <c r="AE262" s="102"/>
      <c r="AF262" s="102"/>
      <c r="AG262" s="103"/>
      <c r="AH262" s="102"/>
      <c r="AI262" s="102"/>
      <c r="AJ262" s="102"/>
      <c r="AK262" s="102"/>
      <c r="AL262" s="102"/>
      <c r="AM262" s="102"/>
      <c r="AP262" s="102"/>
      <c r="AQ262" s="102"/>
      <c r="AR262" s="102"/>
      <c r="AS262" s="102"/>
    </row>
    <row r="263" spans="3:45">
      <c r="C263" s="102"/>
      <c r="D263" s="102"/>
      <c r="E263" s="102"/>
      <c r="F263" s="103"/>
      <c r="G263" s="102"/>
      <c r="H263" s="102"/>
      <c r="I263" s="102"/>
      <c r="J263" s="102"/>
      <c r="K263" s="102"/>
      <c r="L263" s="102"/>
      <c r="M263" s="102"/>
      <c r="N263" s="102"/>
      <c r="O263" s="103"/>
      <c r="P263" s="102"/>
      <c r="Q263" s="102"/>
      <c r="R263" s="102"/>
      <c r="S263" s="102"/>
      <c r="T263" s="102"/>
      <c r="U263" s="102"/>
      <c r="V263" s="102"/>
      <c r="W263" s="102"/>
      <c r="X263" s="103"/>
      <c r="Y263" s="102"/>
      <c r="Z263" s="102"/>
      <c r="AA263" s="102"/>
      <c r="AB263" s="102"/>
      <c r="AC263" s="102"/>
      <c r="AD263" s="102"/>
      <c r="AE263" s="102"/>
      <c r="AF263" s="102"/>
      <c r="AG263" s="103"/>
      <c r="AH263" s="102"/>
      <c r="AI263" s="102"/>
      <c r="AJ263" s="102"/>
      <c r="AK263" s="102"/>
      <c r="AL263" s="102"/>
      <c r="AM263" s="102"/>
      <c r="AP263" s="102"/>
      <c r="AQ263" s="102"/>
      <c r="AR263" s="102"/>
      <c r="AS263" s="102"/>
    </row>
    <row r="264" spans="3:45">
      <c r="C264" s="102"/>
      <c r="D264" s="102"/>
      <c r="E264" s="102"/>
      <c r="F264" s="103"/>
      <c r="G264" s="102"/>
      <c r="H264" s="102"/>
      <c r="I264" s="102"/>
      <c r="J264" s="102"/>
      <c r="K264" s="102"/>
      <c r="L264" s="102"/>
      <c r="M264" s="102"/>
      <c r="N264" s="102"/>
      <c r="O264" s="103"/>
      <c r="P264" s="102"/>
      <c r="Q264" s="102"/>
      <c r="R264" s="102"/>
      <c r="S264" s="102"/>
      <c r="T264" s="102"/>
      <c r="U264" s="102"/>
      <c r="V264" s="102"/>
      <c r="W264" s="102"/>
      <c r="X264" s="103"/>
      <c r="Y264" s="102"/>
      <c r="Z264" s="102"/>
      <c r="AA264" s="102"/>
      <c r="AB264" s="102"/>
      <c r="AC264" s="102"/>
      <c r="AD264" s="102"/>
      <c r="AE264" s="102"/>
      <c r="AF264" s="102"/>
      <c r="AG264" s="103"/>
      <c r="AH264" s="102"/>
      <c r="AI264" s="102"/>
      <c r="AJ264" s="102"/>
      <c r="AK264" s="102"/>
      <c r="AL264" s="102"/>
      <c r="AM264" s="102"/>
      <c r="AP264" s="102"/>
      <c r="AQ264" s="102"/>
      <c r="AR264" s="102"/>
      <c r="AS264" s="102"/>
    </row>
    <row r="265" spans="3:45">
      <c r="C265" s="102"/>
      <c r="D265" s="102"/>
      <c r="E265" s="102"/>
      <c r="F265" s="103"/>
      <c r="G265" s="102"/>
      <c r="H265" s="102"/>
      <c r="I265" s="102"/>
      <c r="J265" s="102"/>
      <c r="K265" s="102"/>
      <c r="L265" s="102"/>
      <c r="M265" s="102"/>
      <c r="N265" s="102"/>
      <c r="O265" s="103"/>
      <c r="P265" s="102"/>
      <c r="Q265" s="102"/>
      <c r="R265" s="102"/>
      <c r="S265" s="102"/>
      <c r="T265" s="102"/>
      <c r="U265" s="102"/>
      <c r="V265" s="102"/>
      <c r="W265" s="102"/>
      <c r="X265" s="103"/>
      <c r="Y265" s="102"/>
      <c r="Z265" s="102"/>
      <c r="AA265" s="102"/>
      <c r="AB265" s="102"/>
      <c r="AC265" s="102"/>
      <c r="AD265" s="102"/>
      <c r="AE265" s="102"/>
      <c r="AF265" s="102"/>
      <c r="AG265" s="103"/>
      <c r="AH265" s="102"/>
      <c r="AI265" s="102"/>
      <c r="AJ265" s="102"/>
      <c r="AK265" s="102"/>
      <c r="AL265" s="102"/>
      <c r="AM265" s="102"/>
      <c r="AP265" s="102"/>
      <c r="AQ265" s="102"/>
      <c r="AR265" s="102"/>
      <c r="AS265" s="102"/>
    </row>
    <row r="266" spans="3:45">
      <c r="C266" s="102"/>
      <c r="D266" s="102"/>
      <c r="E266" s="102"/>
      <c r="F266" s="103"/>
      <c r="G266" s="102"/>
      <c r="H266" s="102"/>
      <c r="I266" s="102"/>
      <c r="J266" s="102"/>
      <c r="K266" s="102"/>
      <c r="L266" s="102"/>
      <c r="M266" s="102"/>
      <c r="N266" s="102"/>
      <c r="O266" s="103"/>
      <c r="P266" s="102"/>
      <c r="Q266" s="102"/>
      <c r="R266" s="102"/>
      <c r="S266" s="102"/>
      <c r="T266" s="102"/>
      <c r="U266" s="102"/>
      <c r="V266" s="102"/>
      <c r="W266" s="102"/>
      <c r="X266" s="103"/>
      <c r="Y266" s="102"/>
      <c r="Z266" s="102"/>
      <c r="AA266" s="102"/>
      <c r="AB266" s="102"/>
      <c r="AC266" s="102"/>
      <c r="AD266" s="102"/>
      <c r="AE266" s="102"/>
      <c r="AF266" s="102"/>
      <c r="AG266" s="103"/>
      <c r="AH266" s="102"/>
      <c r="AI266" s="102"/>
      <c r="AJ266" s="102"/>
      <c r="AK266" s="102"/>
      <c r="AL266" s="102"/>
      <c r="AM266" s="102"/>
      <c r="AP266" s="102"/>
      <c r="AQ266" s="102"/>
      <c r="AR266" s="102"/>
      <c r="AS266" s="102"/>
    </row>
    <row r="267" spans="3:45">
      <c r="C267" s="102"/>
      <c r="D267" s="102"/>
      <c r="E267" s="102"/>
      <c r="F267" s="103"/>
      <c r="G267" s="102"/>
      <c r="H267" s="102"/>
      <c r="I267" s="102"/>
      <c r="J267" s="102"/>
      <c r="K267" s="102"/>
      <c r="L267" s="102"/>
      <c r="M267" s="102"/>
      <c r="N267" s="102"/>
      <c r="O267" s="103"/>
      <c r="P267" s="102"/>
      <c r="Q267" s="102"/>
      <c r="R267" s="102"/>
      <c r="S267" s="102"/>
      <c r="T267" s="102"/>
      <c r="U267" s="102"/>
      <c r="V267" s="102"/>
      <c r="W267" s="102"/>
      <c r="X267" s="103"/>
      <c r="Y267" s="102"/>
      <c r="Z267" s="102"/>
      <c r="AA267" s="102"/>
      <c r="AB267" s="102"/>
      <c r="AC267" s="102"/>
      <c r="AD267" s="102"/>
      <c r="AE267" s="102"/>
      <c r="AF267" s="102"/>
      <c r="AG267" s="103"/>
      <c r="AH267" s="102"/>
      <c r="AI267" s="102"/>
      <c r="AJ267" s="102"/>
      <c r="AK267" s="102"/>
      <c r="AL267" s="102"/>
      <c r="AM267" s="102"/>
      <c r="AP267" s="102"/>
      <c r="AQ267" s="102"/>
      <c r="AR267" s="102"/>
      <c r="AS267" s="102"/>
    </row>
    <row r="268" spans="3:45">
      <c r="C268" s="102"/>
      <c r="D268" s="102"/>
      <c r="E268" s="102"/>
      <c r="F268" s="103"/>
      <c r="G268" s="102"/>
      <c r="H268" s="102"/>
      <c r="I268" s="102"/>
      <c r="J268" s="102"/>
      <c r="K268" s="102"/>
      <c r="L268" s="102"/>
      <c r="M268" s="102"/>
      <c r="N268" s="102"/>
      <c r="O268" s="103"/>
      <c r="P268" s="102"/>
      <c r="Q268" s="102"/>
      <c r="R268" s="102"/>
      <c r="S268" s="102"/>
      <c r="T268" s="102"/>
      <c r="U268" s="102"/>
      <c r="V268" s="102"/>
      <c r="W268" s="102"/>
      <c r="X268" s="103"/>
      <c r="Y268" s="102"/>
      <c r="Z268" s="102"/>
      <c r="AA268" s="102"/>
      <c r="AB268" s="102"/>
      <c r="AC268" s="102"/>
      <c r="AD268" s="102"/>
      <c r="AE268" s="102"/>
      <c r="AF268" s="102"/>
      <c r="AG268" s="103"/>
      <c r="AH268" s="102"/>
      <c r="AI268" s="102"/>
      <c r="AJ268" s="102"/>
      <c r="AK268" s="102"/>
      <c r="AL268" s="102"/>
      <c r="AM268" s="102"/>
      <c r="AP268" s="102"/>
      <c r="AQ268" s="102"/>
      <c r="AR268" s="102"/>
      <c r="AS268" s="102"/>
    </row>
    <row r="269" spans="3:45">
      <c r="C269" s="102"/>
      <c r="D269" s="102"/>
      <c r="E269" s="102"/>
      <c r="F269" s="103"/>
      <c r="G269" s="102"/>
      <c r="H269" s="102"/>
      <c r="I269" s="102"/>
      <c r="J269" s="102"/>
      <c r="K269" s="102"/>
      <c r="L269" s="102"/>
      <c r="M269" s="102"/>
      <c r="N269" s="102"/>
      <c r="O269" s="103"/>
      <c r="P269" s="102"/>
      <c r="Q269" s="102"/>
      <c r="R269" s="102"/>
      <c r="S269" s="102"/>
      <c r="T269" s="102"/>
      <c r="U269" s="102"/>
      <c r="V269" s="102"/>
      <c r="W269" s="102"/>
      <c r="X269" s="103"/>
      <c r="Y269" s="102"/>
      <c r="Z269" s="102"/>
      <c r="AA269" s="102"/>
      <c r="AB269" s="102"/>
      <c r="AC269" s="102"/>
      <c r="AD269" s="102"/>
      <c r="AE269" s="102"/>
      <c r="AF269" s="102"/>
      <c r="AG269" s="103"/>
      <c r="AH269" s="102"/>
      <c r="AI269" s="102"/>
      <c r="AJ269" s="102"/>
      <c r="AK269" s="102"/>
      <c r="AL269" s="102"/>
      <c r="AM269" s="102"/>
      <c r="AP269" s="102"/>
      <c r="AQ269" s="102"/>
      <c r="AR269" s="102"/>
      <c r="AS269" s="102"/>
    </row>
    <row r="270" spans="3:45">
      <c r="C270" s="102"/>
      <c r="D270" s="102"/>
      <c r="E270" s="102"/>
      <c r="F270" s="103"/>
      <c r="G270" s="102"/>
      <c r="H270" s="102"/>
      <c r="I270" s="102"/>
      <c r="J270" s="102"/>
      <c r="K270" s="102"/>
      <c r="L270" s="102"/>
      <c r="M270" s="102"/>
      <c r="N270" s="102"/>
      <c r="O270" s="103"/>
      <c r="P270" s="102"/>
      <c r="Q270" s="102"/>
      <c r="R270" s="102"/>
      <c r="S270" s="102"/>
      <c r="T270" s="102"/>
      <c r="U270" s="102"/>
      <c r="V270" s="102"/>
      <c r="W270" s="102"/>
      <c r="X270" s="103"/>
      <c r="Y270" s="102"/>
      <c r="Z270" s="102"/>
      <c r="AA270" s="102"/>
      <c r="AB270" s="102"/>
      <c r="AC270" s="102"/>
      <c r="AD270" s="102"/>
      <c r="AE270" s="102"/>
      <c r="AF270" s="102"/>
      <c r="AG270" s="103"/>
      <c r="AH270" s="102"/>
      <c r="AI270" s="102"/>
      <c r="AJ270" s="102"/>
      <c r="AK270" s="102"/>
      <c r="AL270" s="102"/>
      <c r="AM270" s="102"/>
      <c r="AP270" s="102"/>
      <c r="AQ270" s="102"/>
      <c r="AR270" s="102"/>
      <c r="AS270" s="102"/>
    </row>
    <row r="271" spans="3:45">
      <c r="C271" s="102"/>
      <c r="D271" s="102"/>
      <c r="E271" s="102"/>
      <c r="F271" s="103"/>
      <c r="G271" s="102"/>
      <c r="H271" s="102"/>
      <c r="I271" s="102"/>
      <c r="J271" s="102"/>
      <c r="K271" s="102"/>
      <c r="L271" s="102"/>
      <c r="M271" s="102"/>
      <c r="N271" s="102"/>
      <c r="O271" s="103"/>
      <c r="P271" s="102"/>
      <c r="Q271" s="102"/>
      <c r="R271" s="102"/>
      <c r="S271" s="102"/>
      <c r="T271" s="102"/>
      <c r="U271" s="102"/>
      <c r="V271" s="102"/>
      <c r="W271" s="102"/>
      <c r="X271" s="103"/>
      <c r="Y271" s="102"/>
      <c r="Z271" s="102"/>
      <c r="AA271" s="102"/>
      <c r="AB271" s="102"/>
      <c r="AC271" s="102"/>
      <c r="AD271" s="102"/>
      <c r="AE271" s="102"/>
      <c r="AF271" s="102"/>
      <c r="AG271" s="103"/>
      <c r="AH271" s="102"/>
      <c r="AI271" s="102"/>
      <c r="AJ271" s="102"/>
      <c r="AK271" s="102"/>
      <c r="AL271" s="102"/>
      <c r="AM271" s="102"/>
      <c r="AP271" s="102"/>
      <c r="AQ271" s="102"/>
      <c r="AR271" s="102"/>
      <c r="AS271" s="102"/>
    </row>
    <row r="272" spans="3:45">
      <c r="C272" s="102"/>
      <c r="D272" s="102"/>
      <c r="E272" s="102"/>
      <c r="F272" s="103"/>
      <c r="G272" s="102"/>
      <c r="H272" s="102"/>
      <c r="I272" s="102"/>
      <c r="J272" s="102"/>
      <c r="K272" s="102"/>
      <c r="L272" s="102"/>
      <c r="M272" s="102"/>
      <c r="N272" s="102"/>
      <c r="O272" s="103"/>
      <c r="P272" s="102"/>
      <c r="Q272" s="102"/>
      <c r="R272" s="102"/>
      <c r="S272" s="102"/>
      <c r="T272" s="102"/>
      <c r="U272" s="102"/>
      <c r="V272" s="102"/>
      <c r="W272" s="102"/>
      <c r="X272" s="103"/>
      <c r="Y272" s="102"/>
      <c r="Z272" s="102"/>
      <c r="AA272" s="102"/>
      <c r="AB272" s="102"/>
      <c r="AC272" s="102"/>
      <c r="AD272" s="102"/>
      <c r="AE272" s="102"/>
      <c r="AF272" s="102"/>
      <c r="AG272" s="103"/>
      <c r="AH272" s="102"/>
      <c r="AI272" s="102"/>
      <c r="AJ272" s="102"/>
      <c r="AK272" s="102"/>
      <c r="AL272" s="102"/>
      <c r="AM272" s="102"/>
      <c r="AP272" s="102"/>
      <c r="AQ272" s="102"/>
      <c r="AR272" s="102"/>
      <c r="AS272" s="102"/>
    </row>
    <row r="273" spans="3:45">
      <c r="C273" s="102"/>
      <c r="D273" s="102"/>
      <c r="E273" s="102"/>
      <c r="F273" s="103"/>
      <c r="G273" s="102"/>
      <c r="H273" s="102"/>
      <c r="I273" s="102"/>
      <c r="J273" s="102"/>
      <c r="K273" s="102"/>
      <c r="L273" s="102"/>
      <c r="M273" s="102"/>
      <c r="N273" s="102"/>
      <c r="O273" s="103"/>
      <c r="P273" s="102"/>
      <c r="Q273" s="102"/>
      <c r="R273" s="102"/>
      <c r="S273" s="102"/>
      <c r="T273" s="102"/>
      <c r="U273" s="102"/>
      <c r="V273" s="102"/>
      <c r="W273" s="102"/>
      <c r="X273" s="103"/>
      <c r="Y273" s="102"/>
      <c r="Z273" s="102"/>
      <c r="AA273" s="102"/>
      <c r="AB273" s="102"/>
      <c r="AC273" s="102"/>
      <c r="AD273" s="102"/>
      <c r="AE273" s="102"/>
      <c r="AF273" s="102"/>
      <c r="AG273" s="103"/>
      <c r="AH273" s="102"/>
      <c r="AI273" s="102"/>
      <c r="AJ273" s="102"/>
      <c r="AK273" s="102"/>
      <c r="AL273" s="102"/>
      <c r="AM273" s="102"/>
      <c r="AP273" s="102"/>
      <c r="AQ273" s="102"/>
      <c r="AR273" s="102"/>
      <c r="AS273" s="102"/>
    </row>
    <row r="274" spans="3:45">
      <c r="C274" s="102"/>
      <c r="D274" s="102"/>
      <c r="E274" s="102"/>
      <c r="F274" s="103"/>
      <c r="G274" s="102"/>
      <c r="H274" s="102"/>
      <c r="I274" s="102"/>
      <c r="J274" s="102"/>
      <c r="K274" s="102"/>
      <c r="L274" s="102"/>
      <c r="M274" s="102"/>
      <c r="N274" s="102"/>
      <c r="O274" s="103"/>
      <c r="P274" s="102"/>
      <c r="Q274" s="102"/>
      <c r="R274" s="102"/>
      <c r="S274" s="102"/>
      <c r="T274" s="102"/>
      <c r="U274" s="102"/>
      <c r="V274" s="102"/>
      <c r="W274" s="102"/>
      <c r="X274" s="103"/>
      <c r="Y274" s="102"/>
      <c r="Z274" s="102"/>
      <c r="AA274" s="102"/>
      <c r="AB274" s="102"/>
      <c r="AC274" s="102"/>
      <c r="AD274" s="102"/>
      <c r="AE274" s="102"/>
      <c r="AF274" s="102"/>
      <c r="AG274" s="103"/>
      <c r="AH274" s="102"/>
      <c r="AI274" s="102"/>
      <c r="AJ274" s="102"/>
      <c r="AK274" s="102"/>
      <c r="AL274" s="102"/>
      <c r="AM274" s="102"/>
      <c r="AP274" s="102"/>
      <c r="AQ274" s="102"/>
      <c r="AR274" s="102"/>
      <c r="AS274" s="102"/>
    </row>
  </sheetData>
  <sheetProtection algorithmName="SHA-512" hashValue="dGuO9PIWY2E0NanYqXznKTyEhqe/qOAxQN/hkXaI4hobG6UOy2L/qsX/1a3SiTdDSr8akwS2hwS3Qpy6WECKMw==" saltValue="svxR7hKKMn0pgqnTtVqDwQ==" spinCount="100000" sheet="1" scenarios="1" insertHyperlinks="0"/>
  <mergeCells count="117">
    <mergeCell ref="D92:H92"/>
    <mergeCell ref="D68:H68"/>
    <mergeCell ref="J68:N68"/>
    <mergeCell ref="D76:H76"/>
    <mergeCell ref="J76:N76"/>
    <mergeCell ref="D84:H84"/>
    <mergeCell ref="J84:N84"/>
    <mergeCell ref="D51:H51"/>
    <mergeCell ref="J51:N51"/>
    <mergeCell ref="D52:H52"/>
    <mergeCell ref="J52:N52"/>
    <mergeCell ref="D60:H60"/>
    <mergeCell ref="J60:N60"/>
    <mergeCell ref="J92:N92"/>
    <mergeCell ref="D50:H50"/>
    <mergeCell ref="J50:N50"/>
    <mergeCell ref="V42:X42"/>
    <mergeCell ref="Y42:AA42"/>
    <mergeCell ref="AB42:AD42"/>
    <mergeCell ref="AE42:AG42"/>
    <mergeCell ref="AH42:AJ42"/>
    <mergeCell ref="AK42:AM42"/>
    <mergeCell ref="D42:F42"/>
    <mergeCell ref="G42:I42"/>
    <mergeCell ref="J42:L42"/>
    <mergeCell ref="M42:O42"/>
    <mergeCell ref="P42:R42"/>
    <mergeCell ref="S42:U42"/>
    <mergeCell ref="AQ39:AS39"/>
    <mergeCell ref="AE35:AG35"/>
    <mergeCell ref="AH35:AJ35"/>
    <mergeCell ref="AK35:AM35"/>
    <mergeCell ref="AQ42:AS42"/>
    <mergeCell ref="D48:H48"/>
    <mergeCell ref="J48:N48"/>
    <mergeCell ref="D49:H49"/>
    <mergeCell ref="J49:N49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AQ34:AS34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Q28:AS28"/>
    <mergeCell ref="AQ29:AS29"/>
    <mergeCell ref="AQ30:AS30"/>
    <mergeCell ref="AQ31:AS31"/>
    <mergeCell ref="AQ32:AS32"/>
    <mergeCell ref="AQ33:AS33"/>
    <mergeCell ref="AQ22:AS22"/>
    <mergeCell ref="AQ23:AS23"/>
    <mergeCell ref="AQ24:AS24"/>
    <mergeCell ref="AQ25:AS25"/>
    <mergeCell ref="AQ26:AS26"/>
    <mergeCell ref="AQ27:AS27"/>
    <mergeCell ref="V20:X20"/>
    <mergeCell ref="Y20:AA20"/>
    <mergeCell ref="AB20:AD20"/>
    <mergeCell ref="AE20:AG20"/>
    <mergeCell ref="AH20:AJ20"/>
    <mergeCell ref="AK20:AM20"/>
    <mergeCell ref="D20:F20"/>
    <mergeCell ref="G20:I20"/>
    <mergeCell ref="J20:L20"/>
    <mergeCell ref="M20:O20"/>
    <mergeCell ref="P20:R20"/>
    <mergeCell ref="S20:U20"/>
    <mergeCell ref="V18:X18"/>
    <mergeCell ref="Y18:AA18"/>
    <mergeCell ref="AB18:AD18"/>
    <mergeCell ref="AE18:AG18"/>
    <mergeCell ref="AH18:AJ18"/>
    <mergeCell ref="AK18:AM18"/>
    <mergeCell ref="D18:F18"/>
    <mergeCell ref="G18:I18"/>
    <mergeCell ref="J18:L18"/>
    <mergeCell ref="M18:O18"/>
    <mergeCell ref="P18:R18"/>
    <mergeCell ref="S18:U18"/>
    <mergeCell ref="AQ12:AS12"/>
    <mergeCell ref="AQ13:AS13"/>
    <mergeCell ref="AQ14:AS14"/>
    <mergeCell ref="AQ15:AS15"/>
    <mergeCell ref="AQ16:AS16"/>
    <mergeCell ref="AQ17:AS17"/>
    <mergeCell ref="AE8:AG8"/>
    <mergeCell ref="AH8:AJ8"/>
    <mergeCell ref="AK8:AM8"/>
    <mergeCell ref="AQ8:AS8"/>
    <mergeCell ref="AQ10:AS10"/>
    <mergeCell ref="AQ11:AS11"/>
    <mergeCell ref="AP2:AS2"/>
    <mergeCell ref="D8:F8"/>
    <mergeCell ref="G8:I8"/>
    <mergeCell ref="J8:L8"/>
    <mergeCell ref="M8:O8"/>
    <mergeCell ref="P8:R8"/>
    <mergeCell ref="S8:U8"/>
    <mergeCell ref="V8:X8"/>
    <mergeCell ref="Y8:AA8"/>
    <mergeCell ref="AB8:AD8"/>
  </mergeCells>
  <conditionalFormatting sqref="D38:AM38">
    <cfRule type="expression" dxfId="340" priority="26" stopIfTrue="1">
      <formula>D228&lt;0</formula>
    </cfRule>
  </conditionalFormatting>
  <conditionalFormatting sqref="D21:AM21">
    <cfRule type="expression" dxfId="339" priority="27" stopIfTrue="1">
      <formula>D213&lt;0</formula>
    </cfRule>
  </conditionalFormatting>
  <conditionalFormatting sqref="D9:AM9">
    <cfRule type="expression" dxfId="338" priority="28" stopIfTrue="1">
      <formula>D204&lt;0</formula>
    </cfRule>
  </conditionalFormatting>
  <conditionalFormatting sqref="AQ8:AS8">
    <cfRule type="expression" dxfId="337" priority="29" stopIfTrue="1">
      <formula>AR39&lt;0</formula>
    </cfRule>
  </conditionalFormatting>
  <conditionalFormatting sqref="AE8:AG8">
    <cfRule type="expression" dxfId="336" priority="25">
      <formula>AF39&lt;0</formula>
    </cfRule>
  </conditionalFormatting>
  <conditionalFormatting sqref="AH8:AM8">
    <cfRule type="expression" dxfId="335" priority="24">
      <formula>AI39&lt;0</formula>
    </cfRule>
  </conditionalFormatting>
  <conditionalFormatting sqref="M8:AD8">
    <cfRule type="expression" dxfId="334" priority="23">
      <formula>N39&lt;0</formula>
    </cfRule>
  </conditionalFormatting>
  <conditionalFormatting sqref="D20:F20">
    <cfRule type="expression" dxfId="333" priority="22">
      <formula>E39&lt;0</formula>
    </cfRule>
  </conditionalFormatting>
  <conditionalFormatting sqref="D37:F37">
    <cfRule type="expression" dxfId="332" priority="21">
      <formula>E39&lt;0</formula>
    </cfRule>
  </conditionalFormatting>
  <conditionalFormatting sqref="G37:AM37">
    <cfRule type="expression" dxfId="331" priority="20">
      <formula>H39&lt;0</formula>
    </cfRule>
  </conditionalFormatting>
  <conditionalFormatting sqref="G20:I20">
    <cfRule type="expression" dxfId="330" priority="19">
      <formula>H39&lt;0</formula>
    </cfRule>
  </conditionalFormatting>
  <conditionalFormatting sqref="G8:I8">
    <cfRule type="expression" dxfId="329" priority="18">
      <formula>H39&lt;0</formula>
    </cfRule>
  </conditionalFormatting>
  <conditionalFormatting sqref="J20:R20">
    <cfRule type="expression" dxfId="328" priority="17">
      <formula>K39&lt;0</formula>
    </cfRule>
  </conditionalFormatting>
  <conditionalFormatting sqref="J8:L8">
    <cfRule type="expression" dxfId="327" priority="16">
      <formula>K39&lt;0</formula>
    </cfRule>
  </conditionalFormatting>
  <conditionalFormatting sqref="S20:AD20">
    <cfRule type="expression" dxfId="326" priority="15">
      <formula>T39&lt;0</formula>
    </cfRule>
  </conditionalFormatting>
  <conditionalFormatting sqref="AE20:AM20">
    <cfRule type="expression" dxfId="325" priority="14">
      <formula>AF39&lt;0</formula>
    </cfRule>
  </conditionalFormatting>
  <conditionalFormatting sqref="D8:F8">
    <cfRule type="expression" dxfId="324" priority="13">
      <formula>E39&lt;0</formula>
    </cfRule>
  </conditionalFormatting>
  <conditionalFormatting sqref="F10">
    <cfRule type="cellIs" dxfId="323" priority="11" operator="equal">
      <formula>"ec"</formula>
    </cfRule>
    <cfRule type="cellIs" dxfId="322" priority="12" operator="equal">
      <formula>"ok"</formula>
    </cfRule>
  </conditionalFormatting>
  <conditionalFormatting sqref="F11:F16">
    <cfRule type="cellIs" dxfId="321" priority="9" operator="equal">
      <formula>"ec"</formula>
    </cfRule>
    <cfRule type="cellIs" dxfId="320" priority="10" operator="equal">
      <formula>"ok"</formula>
    </cfRule>
  </conditionalFormatting>
  <conditionalFormatting sqref="I10:I16">
    <cfRule type="cellIs" dxfId="319" priority="7" operator="equal">
      <formula>"ec"</formula>
    </cfRule>
    <cfRule type="cellIs" dxfId="318" priority="8" operator="equal">
      <formula>"ok"</formula>
    </cfRule>
  </conditionalFormatting>
  <conditionalFormatting sqref="L10:L16 O10:O16 R10:R16 U10:U16 X10:X16 AA10:AA16 AD10:AD16 AG10:AG16 AJ10:AJ16 AM10:AM16">
    <cfRule type="cellIs" dxfId="317" priority="5" operator="equal">
      <formula>"ec"</formula>
    </cfRule>
    <cfRule type="cellIs" dxfId="316" priority="6" operator="equal">
      <formula>"ok"</formula>
    </cfRule>
  </conditionalFormatting>
  <conditionalFormatting sqref="F22:F33">
    <cfRule type="cellIs" dxfId="315" priority="3" operator="equal">
      <formula>"ec"</formula>
    </cfRule>
    <cfRule type="cellIs" dxfId="314" priority="4" operator="equal">
      <formula>"ok"</formula>
    </cfRule>
  </conditionalFormatting>
  <conditionalFormatting sqref="I22:I33 L22:L33 O22:O33 R22:R33 U22:U33 X22:X33 AA22:AA33 AD22:AD33 AG22:AG33 AJ22:AJ33 AM22:AM33">
    <cfRule type="cellIs" dxfId="313" priority="1" operator="equal">
      <formula>"ec"</formula>
    </cfRule>
    <cfRule type="cellIs" dxfId="312" priority="2" operator="equal">
      <formula>"ok"</formula>
    </cfRule>
  </conditionalFormatting>
  <dataValidations count="2">
    <dataValidation type="list" errorStyle="warning" allowBlank="1" showErrorMessage="1" errorTitle="REMARQUE :" error="Sélectionner &quot;OK&quot; si l'affectation d'argent a été réalisée._x000a__x000a_Sélectionner &quot;EC&quot; si l'affectation a été partiellement réalisée." sqref="AT327711:AT327721 F65557:F65561 F131093:F131097 F196629:F196633 F262165:F262169 F327701:F327705 F393237:F393241 F458773:F458777 F524309:F524313 F589845:F589849 F655381:F655385 F720917:F720921 F786453:F786457 F851989:F851993 F917525:F917529 F983061:F983065 AT393247:AT393257 I65557:I65561 I131093:I131097 I196629:I196633 I262165:I262169 I327701:I327705 I393237:I393241 I458773:I458777 I524309:I524313 I589845:I589849 I655381:I655385 I720917:I720921 I786453:I786457 I851989:I851993 I917525:I917529 I983061:I983065 AT458783:AT458793 O65557:O65561 O131093:O131097 O196629:O196633 O262165:O262169 O327701:O327705 O393237:O393241 O458773:O458777 O524309:O524313 O589845:O589849 O655381:O655385 O720917:O720921 O786453:O786457 O851989:O851993 O917525:O917529 O983061:O983065 I10:I16 F65567:F65577 F131103:F131113 F196639:F196649 F262175:F262185 F327711:F327721 F393247:F393257 F458783:F458793 F524319:F524329 F589855:F589865 F655391:F655401 F720927:F720937 F786463:F786473 F851999:F852009 F917535:F917545 F983071:F983081 AT524319:AT524329 U65557:U65561 U131093:U131097 U196629:U196633 U262165:U262169 U327701:U327705 U393237:U393241 U458773:U458777 U524309:U524313 U589845:U589849 U655381:U655385 U720917:U720921 U786453:U786457 U851989:U851993 U917525:U917529 U983061:U983065 AT589855:AT589865 R65557:R65561 R131093:R131097 R196629:R196633 R262165:R262169 R327701:R327705 R393237:R393241 R458773:R458777 R524309:R524313 R589845:R589849 R655381:R655385 R720917:R720921 R786453:R786457 R851989:R851993 R917525:R917529 R983061:R983065 AT655391:AT655401 X65557:X65561 X131093:X131097 X196629:X196633 X262165:X262169 X327701:X327705 X393237:X393241 X458773:X458777 X524309:X524313 X589845:X589849 X655381:X655385 X720917:X720921 X786453:X786457 X851989:X851993 X917525:X917529 X983061:X983065 AT720927:AT720937 AD65557:AD65561 AD131093:AD131097 AD196629:AD196633 AD262165:AD262169 AD327701:AD327705 AD393237:AD393241 AD458773:AD458777 AD524309:AD524313 AD589845:AD589849 AD655381:AD655385 AD720917:AD720921 AD786453:AD786457 AD851989:AD851993 AD917525:AD917529 AD983061:AD983065 AT786463:AT786473 AA65557:AA65561 AA131093:AA131097 AA196629:AA196633 AA262165:AA262169 AA327701:AA327705 AA393237:AA393241 AA458773:AA458777 AA524309:AA524313 AA589845:AA589849 AA655381:AA655385 AA720917:AA720921 AA786453:AA786457 AA851989:AA851993 AA917525:AA917529 AA983061:AA983065 AM10:AO16 AG65557:AG65561 AG131093:AG131097 AG196629:AG196633 AG262165:AG262169 AG327701:AG327705 AG393237:AG393241 AG458773:AG458777 AG524309:AG524313 AG589845:AG589849 AG655381:AG655385 AG720917:AG720921 AG786453:AG786457 AG851989:AG851993 AG917525:AG917529 AG983061:AG983065 AT851999:AT852009 AM65557:AO65561 AM131093:AO131097 AM196629:AO196633 AM262165:AO262169 AM327701:AO327705 AM393237:AO393241 AM458773:AO458777 AM524309:AO524313 AM589845:AO589849 AM655381:AO655385 AM720917:AO720921 AM786453:AO786457 AM851989:AO851993 AM917525:AO917529 AM983061:AO983065 AT917535:AT917545 AJ65557:AJ65561 AJ131093:AJ131097 AJ196629:AJ196633 AJ262165:AJ262169 AJ327701:AJ327705 AJ393237:AJ393241 AJ458773:AJ458777 AJ524309:AJ524313 AJ589845:AJ589849 AJ655381:AJ655385 AJ720917:AJ720921 AJ786453:AJ786457 AJ851989:AJ851993 AJ917525:AJ917529 AJ983061:AJ983065 F11:F16 I65567:I65577 I131103:I131113 I196639:I196649 I262175:I262185 I327711:I327721 I393247:I393257 I458783:I458793 I524319:I524329 I589855:I589865 I655391:I655401 I720927:I720937 I786463:I786473 I851999:I852009 I917535:I917545 I983071:I983081 AT983071:AT983081 L65557:L65561 L131093:L131097 L196629:L196633 L262165:L262169 L327701:L327705 L393237:L393241 L458773:L458777 L524309:L524313 L589845:L589849 L655381:L655385 L720917:L720921 L786453:L786457 L851989:L851993 L917525:L917529 L983061:L983065 AM22:AO33 AJ65567:AJ65577 AJ131103:AJ131113 AJ196639:AJ196649 AJ262175:AJ262185 AJ327711:AJ327721 AJ393247:AJ393257 AJ458783:AJ458793 AJ524319:AJ524329 AJ589855:AJ589865 AJ655391:AJ655401 AJ720927:AJ720937 AJ786463:AJ786473 AJ851999:AJ852009 AJ917535:AJ917545 AJ983071:AJ983081 L10:L16 AM65567:AO65577 AM131103:AO131113 AM196639:AO196649 AM262175:AO262185 AM327711:AO327721 AM393247:AO393257 AM458783:AO458793 AM524319:AO524329 AM589855:AO589865 AM655391:AO655401 AM720927:AO720937 AM786463:AO786473 AM851999:AO852009 AM917535:AO917545 AM983071:AO983081 O10:O16 AG65567:AG65577 AG131103:AG131113 AG196639:AG196649 AG262175:AG262185 AG327711:AG327721 AG393247:AG393257 AG458783:AG458793 AG524319:AG524329 AG589855:AG589865 AG655391:AG655401 AG720927:AG720937 AG786463:AG786473 AG851999:AG852009 AG917535:AG917545 AG983071:AG983081 R10:R16 AA65567:AA65577 AA131103:AA131113 AA196639:AA196649 AA262175:AA262185 AA327711:AA327721 AA393247:AA393257 AA458783:AA458793 AA524319:AA524329 AA589855:AA589865 AA655391:AA655401 AA720927:AA720937 AA786463:AA786473 AA851999:AA852009 AA917535:AA917545 AA983071:AA983081 U10:U16 AD65567:AD65577 AD131103:AD131113 AD196639:AD196649 AD262175:AD262185 AD327711:AD327721 AD393247:AD393257 AD458783:AD458793 AD524319:AD524329 AD589855:AD589865 AD655391:AD655401 AD720927:AD720937 AD786463:AD786473 AD851999:AD852009 AD917535:AD917545 AD983071:AD983081 X10:X16 X65567:X65577 X131103:X131113 X196639:X196649 X262175:X262185 X327711:X327721 X393247:X393257 X458783:X458793 X524319:X524329 X589855:X589865 X655391:X655401 X720927:X720937 X786463:X786473 X851999:X852009 X917535:X917545 X983071:X983081 AA10:AA16 R65567:R65577 R131103:R131113 R196639:R196649 R262175:R262185 R327711:R327721 R393247:R393257 R458783:R458793 R524319:R524329 R589855:R589865 R655391:R655401 R720927:R720937 R786463:R786473 R851999:R852009 R917535:R917545 R983071:R983081 AD10:AD16 U65567:U65577 U131103:U131113 U196639:U196649 U262175:U262185 U327711:U327721 U393247:U393257 U458783:U458793 U524319:U524329 U589855:U589865 U655391:U655401 U720927:U720937 U786463:U786473 U851999:U852009 U917535:U917545 U983071:U983081 AG10:AG16 O65567:O65577 O131103:O131113 O196639:O196649 O262175:O262185 O327711:O327721 O393247:O393257 O458783:O458793 O524319:O524329 O589855:O589865 O655391:O655401 O720927:O720937 O786463:O786473 O851999:O852009 O917535:O917545 O983071:O983081 AJ10:AJ16 L65567:L65577 L131103:L131113 L196639:L196649 L262175:L262185 L327711:L327721 L393247:L393257 L458783:L458793 L524319:L524329 L589855:L589865 L655391:L655401 L720927:L720937 L786463:L786473 L851999:L852009 L917535:L917545 L983071:L983081 AT10:AT16 AT65557:AT65561 AT131093:AT131097 AT196629:AT196633 AT262165:AT262169 AT327701:AT327705 AT393237:AT393241 AT458773:AT458777 AT524309:AT524313 AT589845:AT589849 AT655381:AT655385 AT720917:AT720921 AT786453:AT786457 AT851989:AT851993 AT917525:AT917529 AT983061:AT983065 AT22:AT33 AT65567:AT65577 AT131103:AT131113 AT196639:AT196649 AT262175:AT262185 F22:F33 I22:I33 L22:L33 O22:O33 R22:R33 U22:U33 X22:X33 AA22:AA33 AD22:AD33 AG22:AG33 AJ22:AJ33">
      <formula1>OK</formula1>
    </dataValidation>
    <dataValidation type="list" allowBlank="1" showInputMessage="1" showErrorMessage="1" sqref="F10">
      <formula1>OK</formula1>
    </dataValidation>
  </dataValidations>
  <hyperlinks>
    <hyperlink ref="A3" location="'Budget Gold'!A1" tooltip="Accès au Budget Gold" display="Accès au Budget"/>
    <hyperlink ref="A4" location="Simulateur!A1" tooltip="Simulateur d'épargne" display="Simulateur d'épargne"/>
    <hyperlink ref="A2" location="Menu!A1" tooltip="Accès au Menu Général" display="Accès au MENU"/>
  </hyperlinks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Données!$F$64:$F$78</xm:f>
          </x14:formula1>
          <xm:sqref>C22:C33</xm:sqref>
        </x14:dataValidation>
        <x14:dataValidation type="list" allowBlank="1">
          <x14:formula1>
            <xm:f>Données!$D$64:$D$72</xm:f>
          </x14:formula1>
          <xm:sqref>C10:C16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4"/>
  <sheetViews>
    <sheetView workbookViewId="0">
      <selection activeCell="H20" sqref="H20"/>
    </sheetView>
  </sheetViews>
  <sheetFormatPr baseColWidth="10" defaultColWidth="9.1328125" defaultRowHeight="12.75"/>
  <cols>
    <col min="1" max="1" width="5.59765625" style="74" customWidth="1"/>
    <col min="2" max="2" width="27.73046875" style="74" bestFit="1" customWidth="1"/>
    <col min="3" max="3" width="9.1328125" style="74"/>
    <col min="4" max="4" width="30.3984375" style="74" customWidth="1"/>
    <col min="5" max="5" width="9.1328125" style="74"/>
    <col min="6" max="6" width="26.1328125" style="74" bestFit="1" customWidth="1"/>
    <col min="7" max="7" width="9.1328125" style="74"/>
    <col min="8" max="8" width="40.3984375" style="74" customWidth="1"/>
    <col min="9" max="9" width="9.1328125" style="74"/>
    <col min="10" max="10" width="35.73046875" style="74" customWidth="1"/>
    <col min="11" max="11" width="9.1328125" style="74"/>
    <col min="12" max="12" width="37.1328125" style="74" customWidth="1"/>
    <col min="13" max="13" width="9.1328125" style="74"/>
    <col min="14" max="14" width="58" style="74" customWidth="1"/>
    <col min="15" max="15" width="9.1328125" style="74"/>
    <col min="16" max="16" width="46.59765625" style="74" customWidth="1"/>
    <col min="17" max="17" width="9.1328125" style="74"/>
    <col min="18" max="18" width="30.3984375" style="74" customWidth="1"/>
    <col min="19" max="19" width="9.1328125" style="74"/>
    <col min="20" max="20" width="37.73046875" style="74" customWidth="1"/>
    <col min="21" max="21" width="9.1328125" style="74"/>
    <col min="22" max="22" width="27" style="74" customWidth="1"/>
    <col min="23" max="16384" width="9.1328125" style="74"/>
  </cols>
  <sheetData>
    <row r="2" spans="2:18" ht="13.5">
      <c r="D2" s="75" t="s">
        <v>294</v>
      </c>
      <c r="L2" s="76" t="s">
        <v>419</v>
      </c>
      <c r="N2" s="76" t="s">
        <v>419</v>
      </c>
      <c r="P2" s="76" t="s">
        <v>488</v>
      </c>
      <c r="R2" s="76" t="s">
        <v>494</v>
      </c>
    </row>
    <row r="3" spans="2:18" ht="15">
      <c r="B3" s="77" t="s">
        <v>6</v>
      </c>
      <c r="L3" s="78" t="s">
        <v>420</v>
      </c>
      <c r="N3" s="78" t="s">
        <v>421</v>
      </c>
      <c r="P3" s="78"/>
      <c r="R3" s="78"/>
    </row>
    <row r="4" spans="2:18" ht="13.5">
      <c r="J4" s="76" t="s">
        <v>52</v>
      </c>
      <c r="L4" s="79" t="s">
        <v>382</v>
      </c>
      <c r="N4" s="79" t="s">
        <v>390</v>
      </c>
      <c r="P4" s="80" t="s">
        <v>489</v>
      </c>
      <c r="R4" s="80" t="s">
        <v>484</v>
      </c>
    </row>
    <row r="5" spans="2:18" ht="13.5">
      <c r="B5" s="76" t="s">
        <v>2</v>
      </c>
      <c r="C5" s="81"/>
      <c r="D5" s="76" t="s">
        <v>3</v>
      </c>
      <c r="E5" s="81"/>
      <c r="F5" s="76" t="s">
        <v>4</v>
      </c>
      <c r="G5" s="81"/>
      <c r="H5" s="76" t="s">
        <v>1</v>
      </c>
      <c r="I5" s="81"/>
      <c r="J5" s="78" t="s">
        <v>53</v>
      </c>
      <c r="L5" s="79" t="s">
        <v>383</v>
      </c>
      <c r="N5" s="79" t="s">
        <v>391</v>
      </c>
      <c r="P5" s="80" t="s">
        <v>490</v>
      </c>
      <c r="R5" s="80" t="s">
        <v>485</v>
      </c>
    </row>
    <row r="6" spans="2:18">
      <c r="B6" s="82" t="s">
        <v>17</v>
      </c>
      <c r="D6" s="74" t="s">
        <v>16</v>
      </c>
      <c r="F6" s="74" t="s">
        <v>15</v>
      </c>
      <c r="H6" s="74" t="s">
        <v>14</v>
      </c>
      <c r="J6" s="83" t="s">
        <v>11</v>
      </c>
      <c r="L6" s="79" t="s">
        <v>384</v>
      </c>
      <c r="N6" s="79" t="s">
        <v>417</v>
      </c>
      <c r="P6" s="80" t="s">
        <v>491</v>
      </c>
      <c r="R6" s="80" t="s">
        <v>486</v>
      </c>
    </row>
    <row r="7" spans="2:18">
      <c r="B7" s="84" t="s">
        <v>11</v>
      </c>
      <c r="D7" s="84" t="s">
        <v>11</v>
      </c>
      <c r="F7" s="84" t="s">
        <v>11</v>
      </c>
      <c r="H7" s="84" t="s">
        <v>11</v>
      </c>
      <c r="I7" s="85">
        <v>1</v>
      </c>
      <c r="J7" s="86" t="str">
        <f>IF('Menu 2'!E8="","",'Menu 2'!E8)</f>
        <v/>
      </c>
      <c r="L7" s="79" t="s">
        <v>385</v>
      </c>
      <c r="N7" s="79" t="s">
        <v>392</v>
      </c>
    </row>
    <row r="8" spans="2:18">
      <c r="B8" s="87" t="s">
        <v>7</v>
      </c>
      <c r="D8" s="87">
        <v>0</v>
      </c>
      <c r="E8" s="85">
        <v>1</v>
      </c>
      <c r="F8" s="87">
        <v>0</v>
      </c>
      <c r="G8" s="85">
        <v>1</v>
      </c>
      <c r="H8" s="88">
        <v>44197</v>
      </c>
      <c r="I8" s="85">
        <v>2</v>
      </c>
      <c r="J8" s="86" t="str">
        <f>IF('Menu 2'!E9="","",'Menu 2'!E9)</f>
        <v/>
      </c>
      <c r="L8" s="80" t="s">
        <v>422</v>
      </c>
      <c r="N8" s="80" t="s">
        <v>424</v>
      </c>
    </row>
    <row r="9" spans="2:18">
      <c r="B9" s="87" t="s">
        <v>8</v>
      </c>
      <c r="D9" s="87">
        <v>1</v>
      </c>
      <c r="E9" s="85">
        <v>2</v>
      </c>
      <c r="F9" s="87">
        <v>1</v>
      </c>
      <c r="G9" s="85">
        <v>2</v>
      </c>
      <c r="H9" s="88">
        <v>44228</v>
      </c>
      <c r="I9" s="85">
        <v>3</v>
      </c>
      <c r="J9" s="86" t="str">
        <f>IF('Menu 2'!E10="","",'Menu 2'!E10)</f>
        <v/>
      </c>
      <c r="L9" s="80" t="s">
        <v>423</v>
      </c>
      <c r="N9" s="80" t="s">
        <v>425</v>
      </c>
    </row>
    <row r="10" spans="2:18">
      <c r="B10" s="87" t="s">
        <v>9</v>
      </c>
      <c r="D10" s="87">
        <v>2</v>
      </c>
      <c r="E10" s="85">
        <v>3</v>
      </c>
      <c r="F10" s="87">
        <v>2</v>
      </c>
      <c r="G10" s="85">
        <v>3</v>
      </c>
      <c r="H10" s="88">
        <v>44256</v>
      </c>
      <c r="I10" s="85">
        <v>4</v>
      </c>
      <c r="J10" s="86" t="str">
        <f>IF('Menu 2'!E11="","",'Menu 2'!E11)</f>
        <v/>
      </c>
      <c r="L10" s="80" t="s">
        <v>39</v>
      </c>
      <c r="N10" s="79" t="s">
        <v>393</v>
      </c>
    </row>
    <row r="11" spans="2:18">
      <c r="B11" s="87" t="s">
        <v>12</v>
      </c>
      <c r="D11" s="87">
        <v>3</v>
      </c>
      <c r="E11" s="85">
        <v>4</v>
      </c>
      <c r="F11" s="87">
        <v>3</v>
      </c>
      <c r="G11" s="85">
        <v>4</v>
      </c>
      <c r="H11" s="88">
        <v>44287</v>
      </c>
      <c r="I11" s="85">
        <v>5</v>
      </c>
      <c r="J11" s="86" t="str">
        <f>IF('Menu 2'!E12="","",'Menu 2'!E12)</f>
        <v/>
      </c>
      <c r="L11" s="80"/>
      <c r="N11" s="79" t="s">
        <v>394</v>
      </c>
    </row>
    <row r="12" spans="2:18">
      <c r="B12" s="89" t="s">
        <v>310</v>
      </c>
      <c r="D12" s="87">
        <v>4</v>
      </c>
      <c r="E12" s="85">
        <v>5</v>
      </c>
      <c r="F12" s="87">
        <v>4</v>
      </c>
      <c r="G12" s="85">
        <v>5</v>
      </c>
      <c r="H12" s="88">
        <v>44317</v>
      </c>
      <c r="I12" s="85">
        <v>6</v>
      </c>
      <c r="J12" s="86" t="str">
        <f>IF('Menu 2'!E13="","",'Menu 2'!E13)</f>
        <v/>
      </c>
      <c r="N12" s="79" t="s">
        <v>395</v>
      </c>
    </row>
    <row r="13" spans="2:18">
      <c r="B13" s="89" t="s">
        <v>311</v>
      </c>
      <c r="D13" s="87">
        <v>5</v>
      </c>
      <c r="E13" s="85">
        <v>6</v>
      </c>
      <c r="F13" s="87">
        <v>5</v>
      </c>
      <c r="G13" s="85">
        <v>6</v>
      </c>
      <c r="H13" s="88">
        <v>44348</v>
      </c>
      <c r="I13" s="85">
        <v>7</v>
      </c>
      <c r="J13" s="86" t="str">
        <f>IF('Menu 2'!E14="","",'Menu 2'!E14)</f>
        <v/>
      </c>
      <c r="N13" s="79" t="s">
        <v>396</v>
      </c>
    </row>
    <row r="14" spans="2:18">
      <c r="D14" s="90" t="s">
        <v>10</v>
      </c>
      <c r="E14" s="85">
        <v>7</v>
      </c>
      <c r="F14" s="90" t="s">
        <v>10</v>
      </c>
      <c r="G14" s="85">
        <v>7</v>
      </c>
      <c r="H14" s="88">
        <v>44378</v>
      </c>
      <c r="N14" s="79" t="s">
        <v>397</v>
      </c>
    </row>
    <row r="15" spans="2:18">
      <c r="H15" s="88">
        <v>44409</v>
      </c>
      <c r="N15" s="79" t="s">
        <v>39</v>
      </c>
    </row>
    <row r="16" spans="2:18">
      <c r="H16" s="88">
        <v>44440</v>
      </c>
      <c r="N16" s="79"/>
    </row>
    <row r="17" spans="1:22">
      <c r="H17" s="88">
        <v>44470</v>
      </c>
    </row>
    <row r="18" spans="1:22">
      <c r="H18" s="88">
        <v>44501</v>
      </c>
    </row>
    <row r="19" spans="1:22">
      <c r="H19" s="88">
        <v>44531</v>
      </c>
    </row>
    <row r="20" spans="1:22">
      <c r="H20" s="377"/>
    </row>
    <row r="21" spans="1:22" ht="15">
      <c r="B21" s="77" t="s">
        <v>295</v>
      </c>
    </row>
    <row r="23" spans="1:22" s="91" customFormat="1" ht="13.5">
      <c r="B23" s="92" t="s">
        <v>28</v>
      </c>
      <c r="D23" s="92" t="s">
        <v>45</v>
      </c>
      <c r="F23" s="92" t="s">
        <v>54</v>
      </c>
      <c r="H23" s="92" t="s">
        <v>111</v>
      </c>
      <c r="J23" s="92" t="s">
        <v>111</v>
      </c>
      <c r="L23" s="92" t="s">
        <v>112</v>
      </c>
      <c r="N23" s="92" t="s">
        <v>173</v>
      </c>
      <c r="P23" s="92" t="s">
        <v>174</v>
      </c>
      <c r="R23" s="92" t="s">
        <v>194</v>
      </c>
      <c r="T23" s="92" t="s">
        <v>220</v>
      </c>
      <c r="V23" s="92" t="s">
        <v>221</v>
      </c>
    </row>
    <row r="24" spans="1:22">
      <c r="D24" s="78" t="s">
        <v>51</v>
      </c>
      <c r="F24" s="78" t="s">
        <v>55</v>
      </c>
      <c r="H24" s="78" t="s">
        <v>113</v>
      </c>
      <c r="J24" s="78" t="s">
        <v>114</v>
      </c>
      <c r="L24" s="78" t="s">
        <v>134</v>
      </c>
      <c r="N24" s="78" t="s">
        <v>172</v>
      </c>
      <c r="P24" s="78" t="s">
        <v>189</v>
      </c>
      <c r="R24" s="78" t="s">
        <v>195</v>
      </c>
      <c r="T24" s="78" t="s">
        <v>222</v>
      </c>
      <c r="V24" s="78" t="s">
        <v>223</v>
      </c>
    </row>
    <row r="25" spans="1:22">
      <c r="A25" s="93">
        <v>0</v>
      </c>
      <c r="B25" s="94" t="s">
        <v>278</v>
      </c>
      <c r="C25" s="95" t="s">
        <v>346</v>
      </c>
      <c r="D25" s="96" t="s">
        <v>29</v>
      </c>
      <c r="F25" s="96"/>
      <c r="H25" s="96" t="s">
        <v>61</v>
      </c>
      <c r="J25" s="96" t="s">
        <v>115</v>
      </c>
      <c r="L25" s="96" t="s">
        <v>88</v>
      </c>
      <c r="N25" s="96" t="s">
        <v>140</v>
      </c>
      <c r="P25" s="97" t="s">
        <v>190</v>
      </c>
      <c r="R25" s="97" t="s">
        <v>191</v>
      </c>
      <c r="T25" s="96" t="s">
        <v>198</v>
      </c>
      <c r="U25" s="98"/>
      <c r="V25" s="96" t="s">
        <v>199</v>
      </c>
    </row>
    <row r="26" spans="1:22">
      <c r="A26" s="93">
        <v>1</v>
      </c>
      <c r="B26" s="99" t="s">
        <v>277</v>
      </c>
      <c r="C26" s="95" t="s">
        <v>347</v>
      </c>
      <c r="D26" s="96" t="s">
        <v>30</v>
      </c>
      <c r="F26" s="96" t="s">
        <v>56</v>
      </c>
      <c r="H26" s="96" t="s">
        <v>62</v>
      </c>
      <c r="J26" s="96" t="s">
        <v>116</v>
      </c>
      <c r="L26" s="96" t="s">
        <v>89</v>
      </c>
      <c r="N26" s="96" t="s">
        <v>141</v>
      </c>
      <c r="P26" s="96" t="s">
        <v>175</v>
      </c>
      <c r="R26" s="97" t="s">
        <v>62</v>
      </c>
      <c r="T26" s="96" t="s">
        <v>200</v>
      </c>
      <c r="U26" s="98"/>
      <c r="V26" s="97" t="s">
        <v>370</v>
      </c>
    </row>
    <row r="27" spans="1:22">
      <c r="A27" s="93">
        <v>2</v>
      </c>
      <c r="B27" s="99" t="s">
        <v>279</v>
      </c>
      <c r="C27" s="95" t="s">
        <v>348</v>
      </c>
      <c r="D27" s="96" t="s">
        <v>31</v>
      </c>
      <c r="F27" s="96" t="s">
        <v>57</v>
      </c>
      <c r="H27" s="96" t="s">
        <v>63</v>
      </c>
      <c r="J27" s="96" t="s">
        <v>117</v>
      </c>
      <c r="L27" s="96" t="s">
        <v>90</v>
      </c>
      <c r="N27" s="96" t="s">
        <v>142</v>
      </c>
      <c r="P27" s="96" t="s">
        <v>176</v>
      </c>
      <c r="R27" s="97" t="s">
        <v>69</v>
      </c>
      <c r="T27" s="96" t="s">
        <v>202</v>
      </c>
      <c r="U27" s="98"/>
      <c r="V27" s="96" t="s">
        <v>201</v>
      </c>
    </row>
    <row r="28" spans="1:22">
      <c r="A28" s="93">
        <v>3</v>
      </c>
      <c r="B28" s="99" t="s">
        <v>280</v>
      </c>
      <c r="C28" s="95" t="s">
        <v>350</v>
      </c>
      <c r="D28" s="96" t="s">
        <v>32</v>
      </c>
      <c r="H28" s="96" t="s">
        <v>64</v>
      </c>
      <c r="J28" s="96" t="s">
        <v>118</v>
      </c>
      <c r="L28" s="96" t="s">
        <v>91</v>
      </c>
      <c r="N28" s="96" t="s">
        <v>143</v>
      </c>
      <c r="P28" s="97" t="s">
        <v>440</v>
      </c>
      <c r="R28" s="97" t="s">
        <v>70</v>
      </c>
      <c r="T28" s="96" t="s">
        <v>204</v>
      </c>
      <c r="U28" s="98"/>
      <c r="V28" s="96" t="s">
        <v>203</v>
      </c>
    </row>
    <row r="29" spans="1:22">
      <c r="A29" s="93">
        <v>4</v>
      </c>
      <c r="B29" s="99" t="s">
        <v>281</v>
      </c>
      <c r="C29" s="95" t="s">
        <v>351</v>
      </c>
      <c r="D29" s="96" t="s">
        <v>33</v>
      </c>
      <c r="H29" s="96" t="s">
        <v>65</v>
      </c>
      <c r="J29" s="96" t="s">
        <v>119</v>
      </c>
      <c r="L29" s="96" t="s">
        <v>92</v>
      </c>
      <c r="N29" s="96" t="s">
        <v>144</v>
      </c>
      <c r="P29" s="96" t="s">
        <v>177</v>
      </c>
      <c r="R29" s="97" t="s">
        <v>135</v>
      </c>
      <c r="T29" s="96" t="s">
        <v>206</v>
      </c>
      <c r="U29" s="98"/>
      <c r="V29" s="96" t="s">
        <v>205</v>
      </c>
    </row>
    <row r="30" spans="1:22">
      <c r="A30" s="93">
        <v>5</v>
      </c>
      <c r="B30" s="99" t="s">
        <v>282</v>
      </c>
      <c r="C30" s="95" t="s">
        <v>352</v>
      </c>
      <c r="D30" s="96" t="s">
        <v>34</v>
      </c>
      <c r="H30" s="96" t="s">
        <v>66</v>
      </c>
      <c r="J30" s="96" t="s">
        <v>120</v>
      </c>
      <c r="L30" s="96" t="s">
        <v>93</v>
      </c>
      <c r="N30" s="96" t="s">
        <v>145</v>
      </c>
      <c r="P30" s="96" t="s">
        <v>178</v>
      </c>
      <c r="R30" s="97" t="s">
        <v>71</v>
      </c>
      <c r="T30" s="97" t="s">
        <v>360</v>
      </c>
      <c r="U30" s="98"/>
      <c r="V30" s="96" t="s">
        <v>207</v>
      </c>
    </row>
    <row r="31" spans="1:22" ht="13.5">
      <c r="A31" s="93">
        <v>6</v>
      </c>
      <c r="B31" s="99" t="s">
        <v>283</v>
      </c>
      <c r="C31" s="95" t="s">
        <v>349</v>
      </c>
      <c r="D31" s="97" t="s">
        <v>47</v>
      </c>
      <c r="F31" s="92" t="s">
        <v>245</v>
      </c>
      <c r="H31" s="96" t="s">
        <v>67</v>
      </c>
      <c r="J31" s="96" t="s">
        <v>121</v>
      </c>
      <c r="L31" s="96" t="s">
        <v>94</v>
      </c>
      <c r="N31" s="96" t="s">
        <v>146</v>
      </c>
      <c r="P31" s="97" t="s">
        <v>441</v>
      </c>
      <c r="R31" s="97" t="s">
        <v>72</v>
      </c>
      <c r="T31" s="97" t="s">
        <v>361</v>
      </c>
      <c r="U31" s="98"/>
      <c r="V31" s="96" t="s">
        <v>208</v>
      </c>
    </row>
    <row r="32" spans="1:22">
      <c r="A32" s="93">
        <v>7</v>
      </c>
      <c r="B32" s="99" t="s">
        <v>284</v>
      </c>
      <c r="C32" s="95" t="s">
        <v>353</v>
      </c>
      <c r="D32" s="96" t="s">
        <v>35</v>
      </c>
      <c r="F32" s="78" t="s">
        <v>244</v>
      </c>
      <c r="H32" s="96" t="s">
        <v>68</v>
      </c>
      <c r="J32" s="96" t="s">
        <v>122</v>
      </c>
      <c r="L32" s="96" t="s">
        <v>95</v>
      </c>
      <c r="N32" s="96" t="s">
        <v>147</v>
      </c>
      <c r="P32" s="97" t="s">
        <v>179</v>
      </c>
      <c r="R32" s="97" t="s">
        <v>73</v>
      </c>
      <c r="T32" s="96" t="s">
        <v>210</v>
      </c>
      <c r="U32" s="98"/>
      <c r="V32" s="96" t="s">
        <v>209</v>
      </c>
    </row>
    <row r="33" spans="1:22">
      <c r="A33" s="93">
        <v>8</v>
      </c>
      <c r="B33" s="99" t="s">
        <v>285</v>
      </c>
      <c r="C33" s="95" t="s">
        <v>354</v>
      </c>
      <c r="D33" s="96" t="s">
        <v>36</v>
      </c>
      <c r="F33" s="96" t="s">
        <v>246</v>
      </c>
      <c r="H33" s="96" t="s">
        <v>69</v>
      </c>
      <c r="J33" s="96" t="s">
        <v>123</v>
      </c>
      <c r="L33" s="96" t="s">
        <v>96</v>
      </c>
      <c r="N33" s="96" t="s">
        <v>148</v>
      </c>
      <c r="P33" s="96" t="s">
        <v>180</v>
      </c>
      <c r="R33" s="97" t="s">
        <v>137</v>
      </c>
      <c r="T33" s="96" t="s">
        <v>212</v>
      </c>
      <c r="U33" s="98"/>
      <c r="V33" s="96" t="s">
        <v>211</v>
      </c>
    </row>
    <row r="34" spans="1:22">
      <c r="A34" s="93">
        <v>9</v>
      </c>
      <c r="B34" s="99" t="s">
        <v>286</v>
      </c>
      <c r="C34" s="95" t="s">
        <v>355</v>
      </c>
      <c r="D34" s="97" t="s">
        <v>50</v>
      </c>
      <c r="F34" s="96" t="s">
        <v>247</v>
      </c>
      <c r="H34" s="96" t="s">
        <v>70</v>
      </c>
      <c r="J34" s="96" t="s">
        <v>124</v>
      </c>
      <c r="L34" s="96" t="s">
        <v>97</v>
      </c>
      <c r="N34" s="96" t="s">
        <v>149</v>
      </c>
      <c r="P34" s="97" t="s">
        <v>442</v>
      </c>
      <c r="R34" s="97" t="s">
        <v>136</v>
      </c>
      <c r="T34" s="96" t="s">
        <v>214</v>
      </c>
      <c r="U34" s="98"/>
      <c r="V34" s="96" t="s">
        <v>213</v>
      </c>
    </row>
    <row r="35" spans="1:22">
      <c r="A35" s="93">
        <v>10</v>
      </c>
      <c r="B35" s="99" t="s">
        <v>287</v>
      </c>
      <c r="C35" s="95" t="s">
        <v>356</v>
      </c>
      <c r="D35" s="97" t="s">
        <v>48</v>
      </c>
      <c r="H35" s="97" t="s">
        <v>135</v>
      </c>
      <c r="J35" s="96" t="s">
        <v>125</v>
      </c>
      <c r="L35" s="96" t="s">
        <v>98</v>
      </c>
      <c r="N35" s="96" t="s">
        <v>150</v>
      </c>
      <c r="P35" s="96" t="s">
        <v>181</v>
      </c>
      <c r="R35" s="97" t="s">
        <v>192</v>
      </c>
      <c r="T35" s="96" t="s">
        <v>215</v>
      </c>
      <c r="U35" s="98"/>
    </row>
    <row r="36" spans="1:22">
      <c r="A36" s="93">
        <v>11</v>
      </c>
      <c r="B36" s="99" t="s">
        <v>288</v>
      </c>
      <c r="C36" s="95" t="s">
        <v>357</v>
      </c>
      <c r="D36" s="97" t="s">
        <v>49</v>
      </c>
      <c r="H36" s="96" t="s">
        <v>71</v>
      </c>
      <c r="J36" s="96" t="s">
        <v>126</v>
      </c>
      <c r="L36" s="96" t="s">
        <v>99</v>
      </c>
      <c r="N36" s="96" t="s">
        <v>151</v>
      </c>
      <c r="P36" s="96" t="s">
        <v>182</v>
      </c>
      <c r="R36" s="97" t="s">
        <v>193</v>
      </c>
      <c r="T36" s="97" t="s">
        <v>362</v>
      </c>
      <c r="U36" s="98"/>
    </row>
    <row r="37" spans="1:22">
      <c r="A37" s="93">
        <v>12</v>
      </c>
      <c r="B37" s="94" t="s">
        <v>289</v>
      </c>
      <c r="C37" s="95" t="s">
        <v>346</v>
      </c>
      <c r="D37" s="96" t="s">
        <v>37</v>
      </c>
      <c r="H37" s="96" t="s">
        <v>72</v>
      </c>
      <c r="J37" s="96" t="s">
        <v>127</v>
      </c>
      <c r="L37" s="96" t="s">
        <v>100</v>
      </c>
      <c r="N37" s="96" t="s">
        <v>152</v>
      </c>
      <c r="P37" s="96" t="s">
        <v>183</v>
      </c>
      <c r="R37" s="97"/>
      <c r="T37" s="97" t="s">
        <v>363</v>
      </c>
      <c r="U37" s="98"/>
    </row>
    <row r="38" spans="1:22">
      <c r="A38" s="93">
        <v>13</v>
      </c>
      <c r="B38" s="99" t="s">
        <v>290</v>
      </c>
      <c r="C38" s="95" t="s">
        <v>347</v>
      </c>
      <c r="D38" s="96" t="s">
        <v>38</v>
      </c>
      <c r="H38" s="96" t="s">
        <v>73</v>
      </c>
      <c r="J38" s="96" t="s">
        <v>128</v>
      </c>
      <c r="L38" s="96" t="s">
        <v>101</v>
      </c>
      <c r="N38" s="96" t="s">
        <v>153</v>
      </c>
      <c r="P38" s="96" t="s">
        <v>184</v>
      </c>
      <c r="R38" s="97"/>
      <c r="T38" s="97" t="s">
        <v>219</v>
      </c>
      <c r="U38" s="98"/>
    </row>
    <row r="39" spans="1:22">
      <c r="A39" s="93">
        <v>14</v>
      </c>
      <c r="B39" s="99" t="s">
        <v>291</v>
      </c>
      <c r="C39" s="95" t="s">
        <v>348</v>
      </c>
      <c r="D39" s="97" t="s">
        <v>44</v>
      </c>
      <c r="H39" s="97" t="s">
        <v>136</v>
      </c>
      <c r="J39" s="96" t="s">
        <v>129</v>
      </c>
      <c r="L39" s="96" t="s">
        <v>102</v>
      </c>
      <c r="N39" s="96" t="s">
        <v>154</v>
      </c>
      <c r="P39" s="96" t="s">
        <v>185</v>
      </c>
      <c r="T39" s="97" t="s">
        <v>364</v>
      </c>
      <c r="U39" s="98"/>
    </row>
    <row r="40" spans="1:22">
      <c r="A40" s="93">
        <v>15</v>
      </c>
      <c r="B40" s="99" t="s">
        <v>292</v>
      </c>
      <c r="C40" s="95" t="s">
        <v>350</v>
      </c>
      <c r="D40" s="96" t="s">
        <v>40</v>
      </c>
      <c r="H40" s="97" t="s">
        <v>137</v>
      </c>
      <c r="J40" s="96" t="s">
        <v>130</v>
      </c>
      <c r="L40" s="96" t="s">
        <v>103</v>
      </c>
      <c r="N40" s="96" t="s">
        <v>155</v>
      </c>
      <c r="P40" s="96" t="s">
        <v>186</v>
      </c>
      <c r="T40" s="96" t="s">
        <v>216</v>
      </c>
      <c r="U40" s="98"/>
    </row>
    <row r="41" spans="1:22">
      <c r="A41" s="93">
        <v>16</v>
      </c>
      <c r="B41" s="99" t="s">
        <v>293</v>
      </c>
      <c r="C41" s="95" t="s">
        <v>351</v>
      </c>
      <c r="D41" s="96" t="s">
        <v>41</v>
      </c>
      <c r="H41" s="96" t="s">
        <v>74</v>
      </c>
      <c r="J41" s="96" t="s">
        <v>131</v>
      </c>
      <c r="L41" s="96" t="s">
        <v>104</v>
      </c>
      <c r="N41" s="96" t="s">
        <v>156</v>
      </c>
      <c r="P41" s="96" t="s">
        <v>187</v>
      </c>
      <c r="T41" s="96" t="s">
        <v>217</v>
      </c>
      <c r="U41" s="98"/>
    </row>
    <row r="42" spans="1:22">
      <c r="A42" s="93">
        <v>17</v>
      </c>
      <c r="B42" s="99" t="s">
        <v>296</v>
      </c>
      <c r="C42" s="95" t="s">
        <v>352</v>
      </c>
      <c r="D42" s="96" t="s">
        <v>42</v>
      </c>
      <c r="H42" s="96" t="s">
        <v>75</v>
      </c>
      <c r="J42" s="96" t="s">
        <v>132</v>
      </c>
      <c r="L42" s="96" t="s">
        <v>105</v>
      </c>
      <c r="N42" s="96" t="s">
        <v>157</v>
      </c>
      <c r="P42" s="96" t="s">
        <v>188</v>
      </c>
      <c r="T42" s="96" t="s">
        <v>218</v>
      </c>
      <c r="U42" s="98"/>
    </row>
    <row r="43" spans="1:22">
      <c r="D43" s="96" t="s">
        <v>43</v>
      </c>
      <c r="H43" s="96" t="s">
        <v>76</v>
      </c>
      <c r="J43" s="96" t="s">
        <v>133</v>
      </c>
      <c r="L43" s="96" t="s">
        <v>106</v>
      </c>
      <c r="N43" s="96" t="s">
        <v>158</v>
      </c>
      <c r="P43" s="96"/>
      <c r="T43" s="97" t="s">
        <v>365</v>
      </c>
      <c r="U43" s="98"/>
    </row>
    <row r="44" spans="1:22">
      <c r="D44" s="97" t="s">
        <v>46</v>
      </c>
      <c r="H44" s="96" t="s">
        <v>77</v>
      </c>
      <c r="L44" s="96" t="s">
        <v>107</v>
      </c>
      <c r="N44" s="96" t="s">
        <v>159</v>
      </c>
      <c r="P44" s="96"/>
      <c r="T44" s="97" t="s">
        <v>366</v>
      </c>
      <c r="U44" s="98"/>
    </row>
    <row r="45" spans="1:22">
      <c r="D45" s="97" t="s">
        <v>39</v>
      </c>
      <c r="H45" s="96" t="s">
        <v>78</v>
      </c>
      <c r="L45" s="96" t="s">
        <v>108</v>
      </c>
      <c r="N45" s="96" t="s">
        <v>160</v>
      </c>
      <c r="P45" s="96"/>
      <c r="T45" s="97" t="s">
        <v>367</v>
      </c>
      <c r="U45" s="98"/>
    </row>
    <row r="46" spans="1:22">
      <c r="H46" s="96" t="s">
        <v>79</v>
      </c>
      <c r="L46" s="96" t="s">
        <v>109</v>
      </c>
      <c r="N46" s="96" t="s">
        <v>161</v>
      </c>
      <c r="T46" s="97" t="s">
        <v>368</v>
      </c>
      <c r="U46" s="98"/>
    </row>
    <row r="47" spans="1:22">
      <c r="H47" s="96" t="s">
        <v>80</v>
      </c>
      <c r="L47" s="96" t="s">
        <v>110</v>
      </c>
      <c r="N47" s="96" t="s">
        <v>162</v>
      </c>
      <c r="T47" s="97" t="s">
        <v>369</v>
      </c>
      <c r="U47" s="98"/>
    </row>
    <row r="48" spans="1:22">
      <c r="H48" s="96" t="s">
        <v>81</v>
      </c>
      <c r="N48" s="96" t="s">
        <v>163</v>
      </c>
      <c r="T48" s="97" t="s">
        <v>370</v>
      </c>
      <c r="U48" s="98"/>
      <c r="V48" s="98"/>
    </row>
    <row r="49" spans="2:22">
      <c r="H49" s="96" t="s">
        <v>82</v>
      </c>
      <c r="N49" s="96" t="s">
        <v>164</v>
      </c>
      <c r="T49" s="96" t="s">
        <v>201</v>
      </c>
      <c r="U49" s="98"/>
      <c r="V49" s="98"/>
    </row>
    <row r="50" spans="2:22">
      <c r="H50" s="96" t="s">
        <v>83</v>
      </c>
      <c r="N50" s="96" t="s">
        <v>165</v>
      </c>
      <c r="T50" s="96" t="s">
        <v>203</v>
      </c>
      <c r="U50" s="98"/>
      <c r="V50" s="98"/>
    </row>
    <row r="51" spans="2:22">
      <c r="H51" s="96" t="s">
        <v>84</v>
      </c>
      <c r="N51" s="96" t="s">
        <v>166</v>
      </c>
      <c r="T51" s="96" t="s">
        <v>205</v>
      </c>
      <c r="U51" s="98"/>
      <c r="V51" s="98"/>
    </row>
    <row r="52" spans="2:22">
      <c r="N52" s="96" t="s">
        <v>167</v>
      </c>
      <c r="T52" s="96" t="s">
        <v>207</v>
      </c>
      <c r="U52" s="98"/>
      <c r="V52" s="98"/>
    </row>
    <row r="53" spans="2:22">
      <c r="N53" s="96" t="s">
        <v>168</v>
      </c>
      <c r="T53" s="96" t="s">
        <v>208</v>
      </c>
      <c r="U53" s="98"/>
      <c r="V53" s="98"/>
    </row>
    <row r="54" spans="2:22">
      <c r="N54" s="96" t="s">
        <v>169</v>
      </c>
      <c r="T54" s="96" t="s">
        <v>209</v>
      </c>
      <c r="U54" s="98"/>
      <c r="V54" s="98"/>
    </row>
    <row r="55" spans="2:22">
      <c r="N55" s="96" t="s">
        <v>170</v>
      </c>
      <c r="T55" s="96" t="s">
        <v>211</v>
      </c>
      <c r="U55" s="98"/>
      <c r="V55" s="98"/>
    </row>
    <row r="56" spans="2:22">
      <c r="N56" s="96" t="s">
        <v>171</v>
      </c>
      <c r="T56" s="96" t="s">
        <v>213</v>
      </c>
    </row>
    <row r="59" spans="2:22" ht="15">
      <c r="B59" s="77" t="s">
        <v>235</v>
      </c>
    </row>
    <row r="62" spans="2:22">
      <c r="B62" s="100" t="s">
        <v>236</v>
      </c>
      <c r="D62" s="100" t="s">
        <v>504</v>
      </c>
      <c r="F62" s="100" t="s">
        <v>506</v>
      </c>
      <c r="H62" s="100" t="s">
        <v>515</v>
      </c>
    </row>
    <row r="63" spans="2:22">
      <c r="B63" s="78" t="s">
        <v>243</v>
      </c>
      <c r="D63" s="78"/>
      <c r="F63" s="78"/>
      <c r="H63" s="78"/>
    </row>
    <row r="64" spans="2:22">
      <c r="B64" s="101" t="s">
        <v>242</v>
      </c>
      <c r="D64" s="93" t="s">
        <v>382</v>
      </c>
      <c r="F64" s="93" t="s">
        <v>390</v>
      </c>
      <c r="H64" s="165" t="s">
        <v>519</v>
      </c>
    </row>
    <row r="65" spans="1:8">
      <c r="A65" s="74">
        <v>1</v>
      </c>
      <c r="B65" s="93" t="str">
        <f>IF('Menu 2'!E19="","",'Menu 2'!E19)</f>
        <v/>
      </c>
      <c r="D65" s="165" t="s">
        <v>505</v>
      </c>
      <c r="F65" s="93" t="s">
        <v>391</v>
      </c>
      <c r="H65" s="93"/>
    </row>
    <row r="66" spans="1:8">
      <c r="A66" s="74">
        <v>2</v>
      </c>
      <c r="B66" s="93" t="str">
        <f>IF('Menu 2'!E20="","",'Menu 2'!E20)</f>
        <v/>
      </c>
      <c r="D66" s="93" t="s">
        <v>383</v>
      </c>
      <c r="F66" s="93" t="s">
        <v>417</v>
      </c>
    </row>
    <row r="67" spans="1:8">
      <c r="A67" s="74">
        <v>3</v>
      </c>
      <c r="B67" s="93" t="str">
        <f>IF('Menu 2'!E21="","",'Menu 2'!E21)</f>
        <v/>
      </c>
      <c r="D67" s="93" t="s">
        <v>384</v>
      </c>
      <c r="F67" s="165" t="s">
        <v>508</v>
      </c>
    </row>
    <row r="68" spans="1:8">
      <c r="A68" s="74">
        <v>4</v>
      </c>
      <c r="B68" s="93" t="str">
        <f>IF('Menu 2'!E22="","",'Menu 2'!E22)</f>
        <v/>
      </c>
      <c r="D68" s="93" t="s">
        <v>385</v>
      </c>
      <c r="F68" s="165" t="s">
        <v>511</v>
      </c>
      <c r="H68" s="100" t="s">
        <v>526</v>
      </c>
    </row>
    <row r="69" spans="1:8">
      <c r="A69" s="74">
        <v>5</v>
      </c>
      <c r="B69" s="93" t="str">
        <f>IF('Menu 2'!E23="","",'Menu 2'!E23)</f>
        <v/>
      </c>
      <c r="D69" s="93" t="s">
        <v>422</v>
      </c>
      <c r="F69" s="93" t="s">
        <v>426</v>
      </c>
      <c r="H69" s="78"/>
    </row>
    <row r="70" spans="1:8">
      <c r="A70" s="74">
        <v>6</v>
      </c>
      <c r="B70" s="93" t="str">
        <f>IF('Menu 2'!E24="","",'Menu 2'!E24)</f>
        <v/>
      </c>
      <c r="D70" s="165" t="s">
        <v>423</v>
      </c>
      <c r="F70" s="93" t="s">
        <v>393</v>
      </c>
      <c r="H70" s="165" t="s">
        <v>527</v>
      </c>
    </row>
    <row r="71" spans="1:8">
      <c r="A71" s="74">
        <v>7</v>
      </c>
      <c r="B71" s="93" t="str">
        <f>IF('Menu 2'!E25="","",'Menu 2'!E25)</f>
        <v/>
      </c>
      <c r="D71" s="165" t="s">
        <v>507</v>
      </c>
      <c r="F71" s="93" t="s">
        <v>394</v>
      </c>
      <c r="H71" s="165" t="s">
        <v>528</v>
      </c>
    </row>
    <row r="72" spans="1:8">
      <c r="A72" s="74">
        <v>8</v>
      </c>
      <c r="B72" s="93" t="str">
        <f>IF('Menu 2'!E26="","",'Menu 2'!E26)</f>
        <v/>
      </c>
      <c r="D72" s="93" t="s">
        <v>39</v>
      </c>
      <c r="F72" s="93" t="s">
        <v>395</v>
      </c>
      <c r="H72" s="165" t="s">
        <v>529</v>
      </c>
    </row>
    <row r="73" spans="1:8">
      <c r="A73" s="74">
        <v>9</v>
      </c>
      <c r="B73" s="93" t="str">
        <f>IF('Menu 2'!E27="","",'Menu 2'!E27)</f>
        <v/>
      </c>
      <c r="F73" s="93" t="s">
        <v>396</v>
      </c>
    </row>
    <row r="74" spans="1:8">
      <c r="A74" s="74">
        <v>10</v>
      </c>
      <c r="B74" s="93" t="str">
        <f>IF('Menu 2'!E28="","",'Menu 2'!E28)</f>
        <v/>
      </c>
      <c r="F74" s="93" t="s">
        <v>397</v>
      </c>
    </row>
    <row r="75" spans="1:8">
      <c r="A75" s="74">
        <v>11</v>
      </c>
      <c r="B75" s="93" t="str">
        <f>IF('Menu 2'!E29="","",'Menu 2'!E29)</f>
        <v/>
      </c>
      <c r="F75" s="165" t="s">
        <v>392</v>
      </c>
    </row>
    <row r="76" spans="1:8">
      <c r="A76" s="74">
        <v>12</v>
      </c>
      <c r="B76" s="93" t="str">
        <f>IF('Menu 2'!E30="","",'Menu 2'!E30)</f>
        <v/>
      </c>
      <c r="F76" s="165" t="s">
        <v>509</v>
      </c>
      <c r="H76" s="100" t="s">
        <v>530</v>
      </c>
    </row>
    <row r="77" spans="1:8">
      <c r="A77" s="78">
        <f>A76+1</f>
        <v>13</v>
      </c>
      <c r="B77" s="93" t="str">
        <f>IF('Menu 2'!E31="","",'Menu 2'!E31)</f>
        <v/>
      </c>
      <c r="F77" s="165" t="s">
        <v>510</v>
      </c>
      <c r="H77" s="78"/>
    </row>
    <row r="78" spans="1:8">
      <c r="A78" s="78">
        <f t="shared" ref="A78:A94" si="0">A77+1</f>
        <v>14</v>
      </c>
      <c r="B78" s="93" t="str">
        <f>IF('Menu 2'!E32="","",'Menu 2'!E32)</f>
        <v/>
      </c>
      <c r="F78" s="165" t="s">
        <v>39</v>
      </c>
      <c r="H78" s="165" t="s">
        <v>532</v>
      </c>
    </row>
    <row r="79" spans="1:8">
      <c r="A79" s="78">
        <f t="shared" si="0"/>
        <v>15</v>
      </c>
      <c r="B79" s="93" t="str">
        <f>IF('Menu 2'!E33="","",'Menu 2'!E33)</f>
        <v/>
      </c>
      <c r="H79" s="165" t="s">
        <v>531</v>
      </c>
    </row>
    <row r="80" spans="1:8">
      <c r="A80" s="78">
        <f t="shared" si="0"/>
        <v>16</v>
      </c>
      <c r="B80" s="93" t="str">
        <f>IF('Menu 2'!E34="","",'Menu 2'!E34)</f>
        <v/>
      </c>
    </row>
    <row r="81" spans="1:2">
      <c r="A81" s="78">
        <f t="shared" si="0"/>
        <v>17</v>
      </c>
      <c r="B81" s="93" t="str">
        <f>IF('Menu 2'!E35="","",'Menu 2'!E35)</f>
        <v/>
      </c>
    </row>
    <row r="82" spans="1:2">
      <c r="A82" s="78">
        <f t="shared" si="0"/>
        <v>18</v>
      </c>
      <c r="B82" s="93" t="str">
        <f>IF('Menu 2'!E36="","",'Menu 2'!E36)</f>
        <v/>
      </c>
    </row>
    <row r="83" spans="1:2">
      <c r="A83" s="78">
        <f t="shared" si="0"/>
        <v>19</v>
      </c>
      <c r="B83" s="93" t="str">
        <f>IF('Menu 2'!E37="","",'Menu 2'!E37)</f>
        <v/>
      </c>
    </row>
    <row r="84" spans="1:2">
      <c r="A84" s="78">
        <f t="shared" si="0"/>
        <v>20</v>
      </c>
      <c r="B84" s="93" t="str">
        <f>IF('Menu 2'!E38="","",'Menu 2'!E38)</f>
        <v/>
      </c>
    </row>
    <row r="85" spans="1:2">
      <c r="A85" s="78">
        <f t="shared" si="0"/>
        <v>21</v>
      </c>
      <c r="B85" s="93" t="str">
        <f>IF('Menu 2'!E39="","",'Menu 2'!E39)</f>
        <v/>
      </c>
    </row>
    <row r="86" spans="1:2">
      <c r="A86" s="78">
        <f t="shared" si="0"/>
        <v>22</v>
      </c>
      <c r="B86" s="93" t="str">
        <f>IF('Menu 2'!E40="","",'Menu 2'!E40)</f>
        <v/>
      </c>
    </row>
    <row r="87" spans="1:2">
      <c r="A87" s="78">
        <f t="shared" si="0"/>
        <v>23</v>
      </c>
      <c r="B87" s="93" t="str">
        <f>IF('Menu 2'!E41="","",'Menu 2'!E41)</f>
        <v/>
      </c>
    </row>
    <row r="88" spans="1:2">
      <c r="A88" s="78">
        <f t="shared" si="0"/>
        <v>24</v>
      </c>
      <c r="B88" s="93" t="str">
        <f>IF('Menu 2'!E42="","",'Menu 2'!E42)</f>
        <v/>
      </c>
    </row>
    <row r="89" spans="1:2">
      <c r="A89" s="78">
        <f t="shared" si="0"/>
        <v>25</v>
      </c>
      <c r="B89" s="93" t="str">
        <f>IF('Menu 2'!E43="","",'Menu 2'!E43)</f>
        <v/>
      </c>
    </row>
    <row r="90" spans="1:2">
      <c r="A90" s="78">
        <f t="shared" si="0"/>
        <v>26</v>
      </c>
      <c r="B90" s="93" t="str">
        <f>IF('Menu 2'!E44="","",'Menu 2'!E44)</f>
        <v/>
      </c>
    </row>
    <row r="91" spans="1:2">
      <c r="A91" s="78">
        <f t="shared" si="0"/>
        <v>27</v>
      </c>
      <c r="B91" s="93" t="str">
        <f>IF('Menu 2'!E45="","",'Menu 2'!E45)</f>
        <v/>
      </c>
    </row>
    <row r="92" spans="1:2">
      <c r="A92" s="78">
        <f t="shared" si="0"/>
        <v>28</v>
      </c>
      <c r="B92" s="93" t="str">
        <f>IF('Menu 2'!E46="","",'Menu 2'!E46)</f>
        <v/>
      </c>
    </row>
    <row r="93" spans="1:2">
      <c r="A93" s="78">
        <f t="shared" si="0"/>
        <v>29</v>
      </c>
      <c r="B93" s="93" t="str">
        <f>IF('Menu 2'!E47="","",'Menu 2'!E47)</f>
        <v/>
      </c>
    </row>
    <row r="94" spans="1:2">
      <c r="A94" s="78">
        <f t="shared" si="0"/>
        <v>30</v>
      </c>
      <c r="B94" s="93" t="str">
        <f>IF('Menu 2'!E48="","",'Menu 2'!E48)</f>
        <v/>
      </c>
    </row>
  </sheetData>
  <sheetProtection algorithmName="SHA-512" hashValue="9T3+/ppQq75ARzu+/Jwsg9lCa8mnreYqybYCTPJzhRVgZWnE/o4D7Bpsq0MOhWP8cfmfAsnA2e41yDzLjKdp8Q==" saltValue="3vT/vbbabK7OZ+QQ5oUfqg==" spinCount="100000" sheet="1" objects="1" scenarios="1"/>
  <phoneticPr fontId="3" type="noConversion"/>
  <hyperlinks>
    <hyperlink ref="D2" r:id="rId1"/>
  </hyperlinks>
  <pageMargins left="0.78740157499999996" right="0.78740157499999996" top="0.984251969" bottom="0.984251969" header="0.5" footer="0.5"/>
  <pageSetup paperSize="9" orientation="portrait" horizontalDpi="0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>
      <selection activeCell="A2" sqref="A2:A4"/>
    </sheetView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22.1328125" style="188" customWidth="1"/>
    <col min="4" max="4" width="2.1328125" style="1" customWidth="1"/>
    <col min="5" max="5" width="13.59765625" style="188" customWidth="1"/>
    <col min="6" max="6" width="12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13" s="1" customFormat="1">
      <c r="J1" s="186"/>
      <c r="K1" s="186"/>
      <c r="L1" s="186"/>
      <c r="M1" s="186"/>
    </row>
    <row r="2" spans="1:13" ht="20.25">
      <c r="A2" s="389" t="s">
        <v>358</v>
      </c>
      <c r="B2" s="187"/>
      <c r="C2" s="163" t="s">
        <v>333</v>
      </c>
      <c r="D2" s="163"/>
      <c r="E2" s="187"/>
      <c r="F2" s="1"/>
      <c r="G2" s="1"/>
      <c r="H2" s="1"/>
      <c r="I2" s="163"/>
    </row>
    <row r="3" spans="1:13" ht="12.75" customHeight="1">
      <c r="A3" s="389"/>
      <c r="B3" s="1"/>
      <c r="C3" s="1"/>
      <c r="D3" s="189"/>
      <c r="E3" s="714">
        <f>'Budget Gold'!H7</f>
        <v>44197</v>
      </c>
      <c r="F3" s="715"/>
      <c r="G3" s="715"/>
      <c r="H3" s="715"/>
      <c r="I3" s="1"/>
    </row>
    <row r="4" spans="1:13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13" s="1" customFormat="1">
      <c r="F5" s="191"/>
      <c r="J5" s="186"/>
      <c r="K5" s="186"/>
      <c r="L5" s="186"/>
      <c r="M5" s="186"/>
    </row>
    <row r="6" spans="1:13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13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Gold'!H7</f>
        <v>44197</v>
      </c>
      <c r="K7" s="713"/>
      <c r="L7" s="713"/>
      <c r="M7" s="713"/>
    </row>
    <row r="8" spans="1:13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Gold'!I29</f>
        <v>0</v>
      </c>
      <c r="F8" s="200">
        <f>'Budget Gold'!I30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Gold'!H31</f>
        <v>0</v>
      </c>
      <c r="J8" s="713"/>
      <c r="K8" s="713"/>
      <c r="L8" s="713"/>
      <c r="M8" s="713"/>
    </row>
    <row r="9" spans="1:13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Gold'!I32</f>
        <v>0</v>
      </c>
      <c r="F9" s="200">
        <f>'Budget Gold'!I33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Gold'!H34</f>
        <v>0</v>
      </c>
      <c r="J9" s="713"/>
      <c r="K9" s="713"/>
      <c r="L9" s="713"/>
      <c r="M9" s="713"/>
    </row>
    <row r="10" spans="1:13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Gold'!I35</f>
        <v>0</v>
      </c>
      <c r="F10" s="200">
        <f>'Budget Gold'!I36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Gold'!H37</f>
        <v>0</v>
      </c>
      <c r="J10" s="713"/>
      <c r="K10" s="713"/>
      <c r="L10" s="713"/>
      <c r="M10" s="713"/>
    </row>
    <row r="11" spans="1:13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Gold'!I38</f>
        <v>0</v>
      </c>
      <c r="F11" s="200">
        <f>'Budget Gold'!I39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Gold'!H40</f>
        <v>0</v>
      </c>
      <c r="J11" s="713"/>
      <c r="K11" s="713"/>
      <c r="L11" s="713"/>
      <c r="M11" s="713"/>
    </row>
    <row r="12" spans="1:13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Gold'!I41</f>
        <v>0</v>
      </c>
      <c r="F12" s="200">
        <f>'Budget Gold'!I42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Gold'!H43</f>
        <v>0</v>
      </c>
      <c r="J12" s="713"/>
      <c r="K12" s="713"/>
      <c r="L12" s="713"/>
      <c r="M12" s="713"/>
    </row>
    <row r="13" spans="1:13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Gold'!I44</f>
        <v>0</v>
      </c>
      <c r="F13" s="200">
        <f>'Budget Gold'!I45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Gold'!H46</f>
        <v>0</v>
      </c>
      <c r="J13" s="713"/>
      <c r="K13" s="713"/>
      <c r="L13" s="713"/>
      <c r="M13" s="713"/>
    </row>
    <row r="14" spans="1:13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Gold'!I47</f>
        <v>0</v>
      </c>
      <c r="F14" s="200">
        <f>'Budget Gold'!I48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Gold'!H49</f>
        <v>0</v>
      </c>
      <c r="J14" s="713"/>
      <c r="K14" s="713"/>
      <c r="L14" s="713"/>
      <c r="M14" s="713"/>
    </row>
    <row r="15" spans="1:13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Gold'!I50</f>
        <v>0</v>
      </c>
      <c r="F15" s="200">
        <f>'Budget Gold'!I51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Gold'!H52</f>
        <v>0</v>
      </c>
      <c r="J15" s="713"/>
      <c r="K15" s="713"/>
      <c r="L15" s="713"/>
      <c r="M15" s="713"/>
    </row>
    <row r="16" spans="1:13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Gold'!I53</f>
        <v>0</v>
      </c>
      <c r="F16" s="200">
        <f>'Budget Gold'!I54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Gold'!H55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Gold'!I56</f>
        <v>0</v>
      </c>
      <c r="F17" s="200">
        <f>'Budget Gold'!I57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Gold'!H58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Gold'!I59</f>
        <v>0</v>
      </c>
      <c r="F18" s="200">
        <f>'Budget Gold'!I60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Gold'!H61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Gold'!I62</f>
        <v>0</v>
      </c>
      <c r="F19" s="200">
        <f>'Budget Gold'!I63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Gold'!H64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Gold'!I65</f>
        <v>0</v>
      </c>
      <c r="F20" s="200">
        <f>'Budget Gold'!I66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Gold'!H67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Gold'!I68</f>
        <v>0</v>
      </c>
      <c r="F21" s="200">
        <f>'Budget Gold'!I69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Gold'!H70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Gold'!I71</f>
        <v>0</v>
      </c>
      <c r="F22" s="200">
        <f>'Budget Gold'!I72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Gold'!H73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Gold'!I74</f>
        <v>0</v>
      </c>
      <c r="F23" s="200">
        <f>'Budget Gold'!I75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Gold'!H76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Gold'!I108</f>
        <v>0</v>
      </c>
      <c r="F24" s="200">
        <f>'Budget Gold'!I109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Gold'!H110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Gold'!I111</f>
        <v>0</v>
      </c>
      <c r="F25" s="200">
        <f>'Budget Gold'!I112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Gold'!H113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Gold'!I114</f>
        <v>0</v>
      </c>
      <c r="F26" s="200">
        <f>'Budget Gold'!I115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Gold'!H116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Gold'!I117</f>
        <v>0</v>
      </c>
      <c r="F27" s="200">
        <f>'Budget Gold'!I118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Gold'!H119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Gold'!I120</f>
        <v>0</v>
      </c>
      <c r="F28" s="200">
        <f>'Budget Gold'!I121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Gold'!H122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Gold'!I123</f>
        <v>0</v>
      </c>
      <c r="F29" s="200">
        <f>'Budget Gold'!I124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Gold'!H125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Gold'!I126</f>
        <v>0</v>
      </c>
      <c r="F30" s="200">
        <f>'Budget Gold'!I127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Gold'!H128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Gold'!I129</f>
        <v>0</v>
      </c>
      <c r="F31" s="200">
        <f>'Budget Gold'!I130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Gold'!H131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Gold'!I132</f>
        <v>0</v>
      </c>
      <c r="F32" s="200">
        <f>'Budget Gold'!I133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Gold'!H134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Gold'!I135</f>
        <v>0</v>
      </c>
      <c r="F33" s="200">
        <f>'Budget Gold'!I136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Gold'!H137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Gold'!I138</f>
        <v>0</v>
      </c>
      <c r="F34" s="200">
        <f>'Budget Gold'!I139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Gold'!H140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Gold'!I141</f>
        <v>0</v>
      </c>
      <c r="F35" s="200">
        <f>'Budget Gold'!I142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Gold'!H143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Gold'!H7</f>
        <v>44197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Gold'!H7</f>
        <v>44197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50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ref="G51:G73" si="9">E51-F51</f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9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9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9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9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9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9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9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9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9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9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9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9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9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9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9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9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9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9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9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9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9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9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o6JnnD2paL7XhnXQ1jFBpqrCxXQnrjovVYw6V/PPRd7zDXwooSCSOMfGVXRv36qe3IvOk5x4+8wRUVRTThYYDw==" saltValue="G+1yGgz1cutkRDQTRkzr+A==" spinCount="100000" sheet="1" objects="1" scenarios="1"/>
  <mergeCells count="8">
    <mergeCell ref="J43:M58"/>
    <mergeCell ref="J7:M22"/>
    <mergeCell ref="A2:A4"/>
    <mergeCell ref="A40:A42"/>
    <mergeCell ref="E40:H41"/>
    <mergeCell ref="E3:H4"/>
    <mergeCell ref="G6:H6"/>
    <mergeCell ref="G42:H42"/>
  </mergeCells>
  <conditionalFormatting sqref="G8">
    <cfRule type="cellIs" dxfId="311" priority="92" operator="equal">
      <formula>0</formula>
    </cfRule>
    <cfRule type="cellIs" dxfId="310" priority="93" operator="lessThan">
      <formula>0</formula>
    </cfRule>
    <cfRule type="cellIs" dxfId="309" priority="94" operator="greaterThan">
      <formula>0</formula>
    </cfRule>
  </conditionalFormatting>
  <conditionalFormatting sqref="G9:G35">
    <cfRule type="cellIs" dxfId="308" priority="89" operator="equal">
      <formula>0</formula>
    </cfRule>
    <cfRule type="cellIs" dxfId="307" priority="90" operator="lessThan">
      <formula>0</formula>
    </cfRule>
    <cfRule type="cellIs" dxfId="306" priority="91" operator="greaterThan">
      <formula>0</formula>
    </cfRule>
  </conditionalFormatting>
  <conditionalFormatting sqref="H8">
    <cfRule type="cellIs" dxfId="305" priority="87" operator="equal">
      <formula>"(-) de moins sur le compte épargne"</formula>
    </cfRule>
    <cfRule type="cellIs" dxfId="304" priority="88" operator="equal">
      <formula>"(+) à ajouter sur le compte épargne"</formula>
    </cfRule>
  </conditionalFormatting>
  <conditionalFormatting sqref="H9:H35">
    <cfRule type="cellIs" dxfId="303" priority="85" operator="equal">
      <formula>"(-) de moins sur le compte épargne"</formula>
    </cfRule>
    <cfRule type="cellIs" dxfId="302" priority="86" operator="equal">
      <formula>"(+) à ajouter sur le compte épargne"</formula>
    </cfRule>
  </conditionalFormatting>
  <conditionalFormatting sqref="G44">
    <cfRule type="cellIs" dxfId="301" priority="82" operator="equal">
      <formula>0</formula>
    </cfRule>
    <cfRule type="cellIs" dxfId="300" priority="83" operator="lessThan">
      <formula>0</formula>
    </cfRule>
    <cfRule type="cellIs" dxfId="299" priority="84" operator="greaterThan">
      <formula>0</formula>
    </cfRule>
  </conditionalFormatting>
  <conditionalFormatting sqref="G45:G46">
    <cfRule type="cellIs" dxfId="298" priority="77" operator="equal">
      <formula>0</formula>
    </cfRule>
    <cfRule type="cellIs" dxfId="297" priority="78" operator="lessThan">
      <formula>0</formula>
    </cfRule>
    <cfRule type="cellIs" dxfId="296" priority="79" operator="greaterThan">
      <formula>0</formula>
    </cfRule>
  </conditionalFormatting>
  <conditionalFormatting sqref="G47:G50">
    <cfRule type="cellIs" dxfId="295" priority="72" operator="equal">
      <formula>0</formula>
    </cfRule>
    <cfRule type="cellIs" dxfId="294" priority="73" operator="lessThan">
      <formula>0</formula>
    </cfRule>
    <cfRule type="cellIs" dxfId="293" priority="74" operator="greaterThan">
      <formula>0</formula>
    </cfRule>
  </conditionalFormatting>
  <conditionalFormatting sqref="G51:G73">
    <cfRule type="cellIs" dxfId="292" priority="65" operator="equal">
      <formula>0</formula>
    </cfRule>
    <cfRule type="cellIs" dxfId="291" priority="66" operator="lessThan">
      <formula>0</formula>
    </cfRule>
    <cfRule type="cellIs" dxfId="290" priority="67" operator="greaterThan">
      <formula>0</formula>
    </cfRule>
  </conditionalFormatting>
  <conditionalFormatting sqref="H44">
    <cfRule type="cellIs" dxfId="289" priority="59" operator="equal">
      <formula>"(-) de moins sur ce compte épargne"</formula>
    </cfRule>
    <cfRule type="cellIs" dxfId="288" priority="60" operator="equal">
      <formula>"(+) à ajouter sur ce compte épargne"</formula>
    </cfRule>
  </conditionalFormatting>
  <conditionalFormatting sqref="H45:H73">
    <cfRule type="cellIs" dxfId="287" priority="1" operator="equal">
      <formula>"(-) de moins sur ce compte épargne"</formula>
    </cfRule>
    <cfRule type="cellIs" dxfId="286" priority="2" operator="equal">
      <formula>"(+) à ajouter sur ce compte épargne"</formula>
    </cfRule>
  </conditionalFormatting>
  <hyperlinks>
    <hyperlink ref="A2" location="'Budget Gold'!A1" display="Retour au budget"/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/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17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13" s="1" customFormat="1">
      <c r="J1" s="186"/>
      <c r="K1" s="186"/>
      <c r="L1" s="186"/>
      <c r="M1" s="186"/>
    </row>
    <row r="2" spans="1:13" ht="20.25">
      <c r="A2" s="389" t="s">
        <v>358</v>
      </c>
      <c r="B2" s="187"/>
      <c r="C2" s="163" t="s">
        <v>333</v>
      </c>
      <c r="D2" s="163"/>
      <c r="E2" s="187"/>
      <c r="F2" s="1"/>
      <c r="G2" s="1"/>
      <c r="H2" s="1"/>
      <c r="I2" s="163"/>
    </row>
    <row r="3" spans="1:13" ht="12.75" customHeight="1">
      <c r="A3" s="389"/>
      <c r="B3" s="1"/>
      <c r="C3" s="1"/>
      <c r="D3" s="189"/>
      <c r="E3" s="714">
        <f>'Budget Gold'!K7</f>
        <v>44229</v>
      </c>
      <c r="F3" s="715"/>
      <c r="G3" s="715"/>
      <c r="H3" s="715"/>
      <c r="I3" s="1"/>
    </row>
    <row r="4" spans="1:13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13" s="1" customFormat="1">
      <c r="F5" s="191"/>
      <c r="J5" s="186"/>
      <c r="K5" s="186"/>
      <c r="L5" s="186"/>
      <c r="M5" s="186"/>
    </row>
    <row r="6" spans="1:13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13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Gold'!K7</f>
        <v>44229</v>
      </c>
      <c r="K7" s="713"/>
      <c r="L7" s="713"/>
      <c r="M7" s="713"/>
    </row>
    <row r="8" spans="1:13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Gold'!L29</f>
        <v>0</v>
      </c>
      <c r="F8" s="200">
        <f>'Budget Gold'!L30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Gold'!K31</f>
        <v>0</v>
      </c>
      <c r="J8" s="713"/>
      <c r="K8" s="713"/>
      <c r="L8" s="713"/>
      <c r="M8" s="713"/>
    </row>
    <row r="9" spans="1:13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Gold'!L32</f>
        <v>0</v>
      </c>
      <c r="F9" s="200">
        <f>'Budget Gold'!L33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Gold'!K34</f>
        <v>0</v>
      </c>
      <c r="J9" s="713"/>
      <c r="K9" s="713"/>
      <c r="L9" s="713"/>
      <c r="M9" s="713"/>
    </row>
    <row r="10" spans="1:13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Gold'!L35</f>
        <v>0</v>
      </c>
      <c r="F10" s="200">
        <f>'Budget Gold'!L36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Gold'!K37</f>
        <v>0</v>
      </c>
      <c r="J10" s="713"/>
      <c r="K10" s="713"/>
      <c r="L10" s="713"/>
      <c r="M10" s="713"/>
    </row>
    <row r="11" spans="1:13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Gold'!L38</f>
        <v>0</v>
      </c>
      <c r="F11" s="200">
        <f>'Budget Gold'!L39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Gold'!K40</f>
        <v>0</v>
      </c>
      <c r="J11" s="713"/>
      <c r="K11" s="713"/>
      <c r="L11" s="713"/>
      <c r="M11" s="713"/>
    </row>
    <row r="12" spans="1:13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Gold'!L41</f>
        <v>0</v>
      </c>
      <c r="F12" s="200">
        <f>'Budget Gold'!L42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Gold'!K43</f>
        <v>0</v>
      </c>
      <c r="J12" s="713"/>
      <c r="K12" s="713"/>
      <c r="L12" s="713"/>
      <c r="M12" s="713"/>
    </row>
    <row r="13" spans="1:13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Gold'!L44</f>
        <v>0</v>
      </c>
      <c r="F13" s="200">
        <f>'Budget Gold'!L45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Gold'!K46</f>
        <v>0</v>
      </c>
      <c r="J13" s="713"/>
      <c r="K13" s="713"/>
      <c r="L13" s="713"/>
      <c r="M13" s="713"/>
    </row>
    <row r="14" spans="1:13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Gold'!L47</f>
        <v>0</v>
      </c>
      <c r="F14" s="200">
        <f>'Budget Gold'!L48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Gold'!K49</f>
        <v>0</v>
      </c>
      <c r="J14" s="713"/>
      <c r="K14" s="713"/>
      <c r="L14" s="713"/>
      <c r="M14" s="713"/>
    </row>
    <row r="15" spans="1:13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Gold'!L50</f>
        <v>0</v>
      </c>
      <c r="F15" s="200">
        <f>'Budget Gold'!L51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Gold'!K52</f>
        <v>0</v>
      </c>
      <c r="J15" s="713"/>
      <c r="K15" s="713"/>
      <c r="L15" s="713"/>
      <c r="M15" s="713"/>
    </row>
    <row r="16" spans="1:13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Gold'!L53</f>
        <v>0</v>
      </c>
      <c r="F16" s="200">
        <f>'Budget Gold'!L54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Gold'!K55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Gold'!L56</f>
        <v>0</v>
      </c>
      <c r="F17" s="200">
        <f>'Budget Gold'!L57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Gold'!K58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Gold'!L59</f>
        <v>0</v>
      </c>
      <c r="F18" s="200">
        <f>'Budget Gold'!L60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Gold'!K61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Gold'!L62</f>
        <v>0</v>
      </c>
      <c r="F19" s="200">
        <f>'Budget Gold'!L63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Gold'!K64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Gold'!L65</f>
        <v>0</v>
      </c>
      <c r="F20" s="200">
        <f>'Budget Gold'!L66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Gold'!K67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Gold'!L68</f>
        <v>0</v>
      </c>
      <c r="F21" s="200">
        <f>'Budget Gold'!L69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Gold'!K70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Gold'!L71</f>
        <v>0</v>
      </c>
      <c r="F22" s="200">
        <f>'Budget Gold'!L72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Gold'!K73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Gold'!L74</f>
        <v>0</v>
      </c>
      <c r="F23" s="200">
        <f>'Budget Gold'!L75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Gold'!K76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Gold'!L108</f>
        <v>0</v>
      </c>
      <c r="F24" s="200">
        <f>'Budget Gold'!L109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Gold'!K110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Gold'!L111</f>
        <v>0</v>
      </c>
      <c r="F25" s="200">
        <f>'Budget Gold'!L112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Gold'!K113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Gold'!L114</f>
        <v>0</v>
      </c>
      <c r="F26" s="200">
        <f>'Budget Gold'!L115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Gold'!K116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Gold'!L117</f>
        <v>0</v>
      </c>
      <c r="F27" s="200">
        <f>'Budget Gold'!L118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Gold'!K119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Gold'!L120</f>
        <v>0</v>
      </c>
      <c r="F28" s="200">
        <f>'Budget Gold'!L121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Gold'!K122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Gold'!L123</f>
        <v>0</v>
      </c>
      <c r="F29" s="200">
        <f>'Budget Gold'!L124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Gold'!K125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Gold'!L126</f>
        <v>0</v>
      </c>
      <c r="F30" s="200">
        <f>'Budget Gold'!L127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Gold'!K128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Gold'!L129</f>
        <v>0</v>
      </c>
      <c r="F31" s="200">
        <f>'Budget Gold'!L130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Gold'!K131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Gold'!L132</f>
        <v>0</v>
      </c>
      <c r="F32" s="200">
        <f>'Budget Gold'!L133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Gold'!K134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Gold'!L135</f>
        <v>0</v>
      </c>
      <c r="F33" s="200">
        <f>'Budget Gold'!L136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Gold'!K137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Gold'!L138</f>
        <v>0</v>
      </c>
      <c r="F34" s="200">
        <f>'Budget Gold'!L139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Gold'!K140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Gold'!L141</f>
        <v>0</v>
      </c>
      <c r="F35" s="200">
        <f>'Budget Gold'!L142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Gold'!K143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Gold'!K7</f>
        <v>44229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Gold'!K7</f>
        <v>44229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s1EO9iNGWuFHNn++h2vm47iyvrvEXDsGXdGGddCi2eWOKUcxOrZ50OcBx6DpjvTEQty159h57ID4ByezTuAvHw==" saltValue="ywbkjEE/Svc+y0qih0hG7A==" spinCount="100000" sheet="1" objects="1" scenarios="1"/>
  <mergeCells count="8">
    <mergeCell ref="J7:M22"/>
    <mergeCell ref="J43:M58"/>
    <mergeCell ref="A2:A4"/>
    <mergeCell ref="E3:H4"/>
    <mergeCell ref="G6:H6"/>
    <mergeCell ref="A40:A42"/>
    <mergeCell ref="E40:H41"/>
    <mergeCell ref="G42:H42"/>
  </mergeCells>
  <conditionalFormatting sqref="G8">
    <cfRule type="cellIs" dxfId="285" priority="24" operator="equal">
      <formula>0</formula>
    </cfRule>
    <cfRule type="cellIs" dxfId="284" priority="25" operator="lessThan">
      <formula>0</formula>
    </cfRule>
    <cfRule type="cellIs" dxfId="283" priority="26" operator="greaterThan">
      <formula>0</formula>
    </cfRule>
  </conditionalFormatting>
  <conditionalFormatting sqref="G9:G35">
    <cfRule type="cellIs" dxfId="282" priority="21" operator="equal">
      <formula>0</formula>
    </cfRule>
    <cfRule type="cellIs" dxfId="281" priority="22" operator="lessThan">
      <formula>0</formula>
    </cfRule>
    <cfRule type="cellIs" dxfId="280" priority="23" operator="greaterThan">
      <formula>0</formula>
    </cfRule>
  </conditionalFormatting>
  <conditionalFormatting sqref="H8">
    <cfRule type="cellIs" dxfId="279" priority="19" operator="equal">
      <formula>"(-) de moins sur le compte épargne"</formula>
    </cfRule>
    <cfRule type="cellIs" dxfId="278" priority="20" operator="equal">
      <formula>"(+) à ajouter sur le compte épargne"</formula>
    </cfRule>
  </conditionalFormatting>
  <conditionalFormatting sqref="H9:H35">
    <cfRule type="cellIs" dxfId="277" priority="17" operator="equal">
      <formula>"(-) de moins sur le compte épargne"</formula>
    </cfRule>
    <cfRule type="cellIs" dxfId="276" priority="18" operator="equal">
      <formula>"(+) à ajouter sur le compte épargne"</formula>
    </cfRule>
  </conditionalFormatting>
  <conditionalFormatting sqref="G44">
    <cfRule type="cellIs" dxfId="275" priority="14" operator="equal">
      <formula>0</formula>
    </cfRule>
    <cfRule type="cellIs" dxfId="274" priority="15" operator="lessThan">
      <formula>0</formula>
    </cfRule>
    <cfRule type="cellIs" dxfId="273" priority="16" operator="greaterThan">
      <formula>0</formula>
    </cfRule>
  </conditionalFormatting>
  <conditionalFormatting sqref="G45:G46">
    <cfRule type="cellIs" dxfId="272" priority="11" operator="equal">
      <formula>0</formula>
    </cfRule>
    <cfRule type="cellIs" dxfId="271" priority="12" operator="lessThan">
      <formula>0</formula>
    </cfRule>
    <cfRule type="cellIs" dxfId="270" priority="13" operator="greaterThan">
      <formula>0</formula>
    </cfRule>
  </conditionalFormatting>
  <conditionalFormatting sqref="G47:G50">
    <cfRule type="cellIs" dxfId="269" priority="8" operator="equal">
      <formula>0</formula>
    </cfRule>
    <cfRule type="cellIs" dxfId="268" priority="9" operator="lessThan">
      <formula>0</formula>
    </cfRule>
    <cfRule type="cellIs" dxfId="267" priority="10" operator="greaterThan">
      <formula>0</formula>
    </cfRule>
  </conditionalFormatting>
  <conditionalFormatting sqref="G51:G73">
    <cfRule type="cellIs" dxfId="266" priority="5" operator="equal">
      <formula>0</formula>
    </cfRule>
    <cfRule type="cellIs" dxfId="265" priority="6" operator="lessThan">
      <formula>0</formula>
    </cfRule>
    <cfRule type="cellIs" dxfId="264" priority="7" operator="greaterThan">
      <formula>0</formula>
    </cfRule>
  </conditionalFormatting>
  <conditionalFormatting sqref="H44">
    <cfRule type="cellIs" dxfId="263" priority="3" operator="equal">
      <formula>"(-) de moins sur ce compte épargne"</formula>
    </cfRule>
    <cfRule type="cellIs" dxfId="262" priority="4" operator="equal">
      <formula>"(+) à ajouter sur ce compte épargne"</formula>
    </cfRule>
  </conditionalFormatting>
  <conditionalFormatting sqref="H45:H73">
    <cfRule type="cellIs" dxfId="261" priority="1" operator="equal">
      <formula>"(-) de moins sur ce compte épargne"</formula>
    </cfRule>
    <cfRule type="cellIs" dxfId="260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/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17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13" s="1" customFormat="1">
      <c r="J1" s="186"/>
      <c r="K1" s="186"/>
      <c r="L1" s="186"/>
      <c r="M1" s="186"/>
    </row>
    <row r="2" spans="1:13" ht="20.25">
      <c r="A2" s="389" t="s">
        <v>358</v>
      </c>
      <c r="B2" s="187"/>
      <c r="C2" s="163" t="s">
        <v>333</v>
      </c>
      <c r="D2" s="163"/>
      <c r="E2" s="187"/>
      <c r="F2" s="1"/>
      <c r="G2" s="1"/>
      <c r="H2" s="1"/>
      <c r="I2" s="163"/>
    </row>
    <row r="3" spans="1:13" ht="12.75" customHeight="1">
      <c r="A3" s="389"/>
      <c r="B3" s="1"/>
      <c r="C3" s="1"/>
      <c r="D3" s="189"/>
      <c r="E3" s="714">
        <f>'Budget Gold'!N7</f>
        <v>44261</v>
      </c>
      <c r="F3" s="715"/>
      <c r="G3" s="715"/>
      <c r="H3" s="715"/>
      <c r="I3" s="1"/>
    </row>
    <row r="4" spans="1:13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13" s="1" customFormat="1">
      <c r="F5" s="191"/>
      <c r="J5" s="186"/>
      <c r="K5" s="186"/>
      <c r="L5" s="186"/>
      <c r="M5" s="186"/>
    </row>
    <row r="6" spans="1:13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13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Gold'!N7</f>
        <v>44261</v>
      </c>
      <c r="K7" s="713"/>
      <c r="L7" s="713"/>
      <c r="M7" s="713"/>
    </row>
    <row r="8" spans="1:13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Gold'!O29</f>
        <v>0</v>
      </c>
      <c r="F8" s="200">
        <f>'Budget Gold'!O30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Gold'!N31</f>
        <v>0</v>
      </c>
      <c r="J8" s="713"/>
      <c r="K8" s="713"/>
      <c r="L8" s="713"/>
      <c r="M8" s="713"/>
    </row>
    <row r="9" spans="1:13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Gold'!O32</f>
        <v>0</v>
      </c>
      <c r="F9" s="200">
        <f>'Budget Gold'!O33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Gold'!N34</f>
        <v>0</v>
      </c>
      <c r="J9" s="713"/>
      <c r="K9" s="713"/>
      <c r="L9" s="713"/>
      <c r="M9" s="713"/>
    </row>
    <row r="10" spans="1:13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Gold'!O35</f>
        <v>0</v>
      </c>
      <c r="F10" s="200">
        <f>'Budget Gold'!O36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Gold'!N37</f>
        <v>0</v>
      </c>
      <c r="J10" s="713"/>
      <c r="K10" s="713"/>
      <c r="L10" s="713"/>
      <c r="M10" s="713"/>
    </row>
    <row r="11" spans="1:13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Gold'!O38</f>
        <v>0</v>
      </c>
      <c r="F11" s="200">
        <f>'Budget Gold'!O39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Gold'!N40</f>
        <v>0</v>
      </c>
      <c r="J11" s="713"/>
      <c r="K11" s="713"/>
      <c r="L11" s="713"/>
      <c r="M11" s="713"/>
    </row>
    <row r="12" spans="1:13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Gold'!O41</f>
        <v>0</v>
      </c>
      <c r="F12" s="200">
        <f>'Budget Gold'!O42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Gold'!N43</f>
        <v>0</v>
      </c>
      <c r="J12" s="713"/>
      <c r="K12" s="713"/>
      <c r="L12" s="713"/>
      <c r="M12" s="713"/>
    </row>
    <row r="13" spans="1:13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Gold'!O44</f>
        <v>0</v>
      </c>
      <c r="F13" s="200">
        <f>'Budget Gold'!O45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Gold'!N46</f>
        <v>0</v>
      </c>
      <c r="J13" s="713"/>
      <c r="K13" s="713"/>
      <c r="L13" s="713"/>
      <c r="M13" s="713"/>
    </row>
    <row r="14" spans="1:13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Gold'!O47</f>
        <v>0</v>
      </c>
      <c r="F14" s="200">
        <f>'Budget Gold'!O48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Gold'!N49</f>
        <v>0</v>
      </c>
      <c r="J14" s="713"/>
      <c r="K14" s="713"/>
      <c r="L14" s="713"/>
      <c r="M14" s="713"/>
    </row>
    <row r="15" spans="1:13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Gold'!O50</f>
        <v>0</v>
      </c>
      <c r="F15" s="200">
        <f>'Budget Gold'!O51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Gold'!N52</f>
        <v>0</v>
      </c>
      <c r="J15" s="713"/>
      <c r="K15" s="713"/>
      <c r="L15" s="713"/>
      <c r="M15" s="713"/>
    </row>
    <row r="16" spans="1:13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Gold'!O53</f>
        <v>0</v>
      </c>
      <c r="F16" s="200">
        <f>'Budget Gold'!O54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Gold'!N55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Gold'!O56</f>
        <v>0</v>
      </c>
      <c r="F17" s="200">
        <f>'Budget Gold'!O57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Gold'!N58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Gold'!O59</f>
        <v>0</v>
      </c>
      <c r="F18" s="200">
        <f>'Budget Gold'!O60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Gold'!N61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Gold'!O62</f>
        <v>0</v>
      </c>
      <c r="F19" s="200">
        <f>'Budget Gold'!O63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Gold'!N64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Gold'!O65</f>
        <v>0</v>
      </c>
      <c r="F20" s="200">
        <f>'Budget Gold'!O66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Gold'!N67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Gold'!O68</f>
        <v>0</v>
      </c>
      <c r="F21" s="200">
        <f>'Budget Gold'!O69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Gold'!N70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Gold'!O71</f>
        <v>0</v>
      </c>
      <c r="F22" s="200">
        <f>'Budget Gold'!O72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Gold'!N73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Gold'!O74</f>
        <v>0</v>
      </c>
      <c r="F23" s="200">
        <f>'Budget Gold'!O75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Gold'!N76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Gold'!O108</f>
        <v>0</v>
      </c>
      <c r="F24" s="200">
        <f>'Budget Gold'!O109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Gold'!N110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Gold'!O111</f>
        <v>0</v>
      </c>
      <c r="F25" s="200">
        <f>'Budget Gold'!O112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Gold'!N113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Gold'!O114</f>
        <v>0</v>
      </c>
      <c r="F26" s="200">
        <f>'Budget Gold'!O115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Gold'!N116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Gold'!O117</f>
        <v>0</v>
      </c>
      <c r="F27" s="200">
        <f>'Budget Gold'!O118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Gold'!N119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Gold'!O120</f>
        <v>0</v>
      </c>
      <c r="F28" s="200">
        <f>'Budget Gold'!O121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Gold'!N122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Gold'!O123</f>
        <v>0</v>
      </c>
      <c r="F29" s="200">
        <f>'Budget Gold'!O124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Gold'!N125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Gold'!O126</f>
        <v>0</v>
      </c>
      <c r="F30" s="200">
        <f>'Budget Gold'!O127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Gold'!N128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Gold'!O129</f>
        <v>0</v>
      </c>
      <c r="F31" s="200">
        <f>'Budget Gold'!O130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Gold'!N131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Gold'!O132</f>
        <v>0</v>
      </c>
      <c r="F32" s="200">
        <f>'Budget Gold'!O133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Gold'!N134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Gold'!O135</f>
        <v>0</v>
      </c>
      <c r="F33" s="200">
        <f>'Budget Gold'!O136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Gold'!N137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Gold'!O138</f>
        <v>0</v>
      </c>
      <c r="F34" s="200">
        <f>'Budget Gold'!O139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Gold'!N140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Gold'!O141</f>
        <v>0</v>
      </c>
      <c r="F35" s="200">
        <f>'Budget Gold'!O142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Gold'!N143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Gold'!N7</f>
        <v>44261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Gold'!N7</f>
        <v>44261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J1TmRH42tyo6LVwuAtWOVEy489ixYefa9iAuMhzTX4G/lmo5Hv+1wWydYKCcnDBgL+yD5De4EUp8Nn6Y7GFBpQ==" saltValue="x5JXAICKwnB+1XpcqKlkng==" spinCount="100000" sheet="1" objects="1" scenarios="1"/>
  <mergeCells count="8">
    <mergeCell ref="J7:M22"/>
    <mergeCell ref="J43:M58"/>
    <mergeCell ref="A2:A4"/>
    <mergeCell ref="E3:H4"/>
    <mergeCell ref="G6:H6"/>
    <mergeCell ref="A40:A42"/>
    <mergeCell ref="E40:H41"/>
    <mergeCell ref="G42:H42"/>
  </mergeCells>
  <conditionalFormatting sqref="G8">
    <cfRule type="cellIs" dxfId="259" priority="24" operator="equal">
      <formula>0</formula>
    </cfRule>
    <cfRule type="cellIs" dxfId="258" priority="25" operator="lessThan">
      <formula>0</formula>
    </cfRule>
    <cfRule type="cellIs" dxfId="257" priority="26" operator="greaterThan">
      <formula>0</formula>
    </cfRule>
  </conditionalFormatting>
  <conditionalFormatting sqref="G9:G35">
    <cfRule type="cellIs" dxfId="256" priority="21" operator="equal">
      <formula>0</formula>
    </cfRule>
    <cfRule type="cellIs" dxfId="255" priority="22" operator="lessThan">
      <formula>0</formula>
    </cfRule>
    <cfRule type="cellIs" dxfId="254" priority="23" operator="greaterThan">
      <formula>0</formula>
    </cfRule>
  </conditionalFormatting>
  <conditionalFormatting sqref="H8">
    <cfRule type="cellIs" dxfId="253" priority="19" operator="equal">
      <formula>"(-) de moins sur le compte épargne"</formula>
    </cfRule>
    <cfRule type="cellIs" dxfId="252" priority="20" operator="equal">
      <formula>"(+) à ajouter sur le compte épargne"</formula>
    </cfRule>
  </conditionalFormatting>
  <conditionalFormatting sqref="H9:H35">
    <cfRule type="cellIs" dxfId="251" priority="17" operator="equal">
      <formula>"(-) de moins sur le compte épargne"</formula>
    </cfRule>
    <cfRule type="cellIs" dxfId="250" priority="18" operator="equal">
      <formula>"(+) à ajouter sur le compte épargne"</formula>
    </cfRule>
  </conditionalFormatting>
  <conditionalFormatting sqref="G44">
    <cfRule type="cellIs" dxfId="249" priority="14" operator="equal">
      <formula>0</formula>
    </cfRule>
    <cfRule type="cellIs" dxfId="248" priority="15" operator="lessThan">
      <formula>0</formula>
    </cfRule>
    <cfRule type="cellIs" dxfId="247" priority="16" operator="greaterThan">
      <formula>0</formula>
    </cfRule>
  </conditionalFormatting>
  <conditionalFormatting sqref="G45:G46">
    <cfRule type="cellIs" dxfId="246" priority="11" operator="equal">
      <formula>0</formula>
    </cfRule>
    <cfRule type="cellIs" dxfId="245" priority="12" operator="lessThan">
      <formula>0</formula>
    </cfRule>
    <cfRule type="cellIs" dxfId="244" priority="13" operator="greaterThan">
      <formula>0</formula>
    </cfRule>
  </conditionalFormatting>
  <conditionalFormatting sqref="G47:G50">
    <cfRule type="cellIs" dxfId="243" priority="8" operator="equal">
      <formula>0</formula>
    </cfRule>
    <cfRule type="cellIs" dxfId="242" priority="9" operator="lessThan">
      <formula>0</formula>
    </cfRule>
    <cfRule type="cellIs" dxfId="241" priority="10" operator="greaterThan">
      <formula>0</formula>
    </cfRule>
  </conditionalFormatting>
  <conditionalFormatting sqref="G51:G73">
    <cfRule type="cellIs" dxfId="240" priority="5" operator="equal">
      <formula>0</formula>
    </cfRule>
    <cfRule type="cellIs" dxfId="239" priority="6" operator="lessThan">
      <formula>0</formula>
    </cfRule>
    <cfRule type="cellIs" dxfId="238" priority="7" operator="greaterThan">
      <formula>0</formula>
    </cfRule>
  </conditionalFormatting>
  <conditionalFormatting sqref="H44">
    <cfRule type="cellIs" dxfId="237" priority="3" operator="equal">
      <formula>"(-) de moins sur ce compte épargne"</formula>
    </cfRule>
    <cfRule type="cellIs" dxfId="236" priority="4" operator="equal">
      <formula>"(+) à ajouter sur ce compte épargne"</formula>
    </cfRule>
  </conditionalFormatting>
  <conditionalFormatting sqref="H45:H73">
    <cfRule type="cellIs" dxfId="235" priority="1" operator="equal">
      <formula>"(-) de moins sur ce compte épargne"</formula>
    </cfRule>
    <cfRule type="cellIs" dxfId="234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>
      <selection activeCell="B18" sqref="B18"/>
    </sheetView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18.86328125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41" s="1" customFormat="1">
      <c r="J1" s="186"/>
      <c r="K1" s="186"/>
      <c r="L1" s="186"/>
      <c r="M1" s="186"/>
    </row>
    <row r="2" spans="1:41" ht="20.25">
      <c r="A2" s="389" t="s">
        <v>358</v>
      </c>
      <c r="B2" s="187"/>
      <c r="C2" s="163" t="s">
        <v>333</v>
      </c>
      <c r="D2" s="187"/>
      <c r="E2" s="1"/>
      <c r="F2" s="1"/>
      <c r="G2" s="1"/>
      <c r="H2" s="163"/>
      <c r="I2" s="186"/>
      <c r="M2" s="1"/>
      <c r="AO2" s="188"/>
    </row>
    <row r="3" spans="1:41" ht="12.75" customHeight="1">
      <c r="A3" s="389"/>
      <c r="B3" s="1"/>
      <c r="C3" s="1"/>
      <c r="D3" s="189"/>
      <c r="E3" s="714">
        <f>'Budget Gold'!Q7</f>
        <v>44293</v>
      </c>
      <c r="F3" s="715"/>
      <c r="G3" s="715"/>
      <c r="H3" s="715"/>
      <c r="I3" s="1"/>
    </row>
    <row r="4" spans="1:41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41" s="1" customFormat="1">
      <c r="F5" s="191"/>
      <c r="J5" s="186"/>
      <c r="K5" s="186"/>
      <c r="L5" s="186"/>
      <c r="M5" s="186"/>
    </row>
    <row r="6" spans="1:41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41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Gold'!Q7</f>
        <v>44293</v>
      </c>
      <c r="K7" s="713"/>
      <c r="L7" s="713"/>
      <c r="M7" s="713"/>
    </row>
    <row r="8" spans="1:41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Gold'!R29</f>
        <v>0</v>
      </c>
      <c r="F8" s="200">
        <f>'Budget Gold'!R30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Gold'!Q31</f>
        <v>0</v>
      </c>
      <c r="J8" s="713"/>
      <c r="K8" s="713"/>
      <c r="L8" s="713"/>
      <c r="M8" s="713"/>
    </row>
    <row r="9" spans="1:41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Gold'!R32</f>
        <v>0</v>
      </c>
      <c r="F9" s="200">
        <f>'Budget Gold'!R33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Gold'!Q34</f>
        <v>0</v>
      </c>
      <c r="J9" s="713"/>
      <c r="K9" s="713"/>
      <c r="L9" s="713"/>
      <c r="M9" s="713"/>
    </row>
    <row r="10" spans="1:41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Gold'!R35</f>
        <v>0</v>
      </c>
      <c r="F10" s="200">
        <f>'Budget Gold'!R36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Gold'!Q37</f>
        <v>0</v>
      </c>
      <c r="J10" s="713"/>
      <c r="K10" s="713"/>
      <c r="L10" s="713"/>
      <c r="M10" s="713"/>
    </row>
    <row r="11" spans="1:41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Gold'!R38</f>
        <v>0</v>
      </c>
      <c r="F11" s="200">
        <f>'Budget Gold'!R39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Gold'!Q40</f>
        <v>0</v>
      </c>
      <c r="J11" s="713"/>
      <c r="K11" s="713"/>
      <c r="L11" s="713"/>
      <c r="M11" s="713"/>
    </row>
    <row r="12" spans="1:41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Gold'!R41</f>
        <v>0</v>
      </c>
      <c r="F12" s="200">
        <f>'Budget Gold'!R42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Gold'!Q43</f>
        <v>0</v>
      </c>
      <c r="J12" s="713"/>
      <c r="K12" s="713"/>
      <c r="L12" s="713"/>
      <c r="M12" s="713"/>
    </row>
    <row r="13" spans="1:41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Gold'!R44</f>
        <v>0</v>
      </c>
      <c r="F13" s="200">
        <f>'Budget Gold'!R45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Gold'!Q46</f>
        <v>0</v>
      </c>
      <c r="J13" s="713"/>
      <c r="K13" s="713"/>
      <c r="L13" s="713"/>
      <c r="M13" s="713"/>
    </row>
    <row r="14" spans="1:41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Gold'!R47</f>
        <v>0</v>
      </c>
      <c r="F14" s="200">
        <f>'Budget Gold'!R48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Gold'!Q49</f>
        <v>0</v>
      </c>
      <c r="J14" s="713"/>
      <c r="K14" s="713"/>
      <c r="L14" s="713"/>
      <c r="M14" s="713"/>
    </row>
    <row r="15" spans="1:41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Gold'!R50</f>
        <v>0</v>
      </c>
      <c r="F15" s="200">
        <f>'Budget Gold'!R51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Gold'!Q52</f>
        <v>0</v>
      </c>
      <c r="J15" s="713"/>
      <c r="K15" s="713"/>
      <c r="L15" s="713"/>
      <c r="M15" s="713"/>
    </row>
    <row r="16" spans="1:41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Gold'!R53</f>
        <v>0</v>
      </c>
      <c r="F16" s="200">
        <f>'Budget Gold'!R54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Gold'!Q55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Gold'!R56</f>
        <v>0</v>
      </c>
      <c r="F17" s="200">
        <f>'Budget Gold'!R57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Gold'!Q58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Gold'!R59</f>
        <v>0</v>
      </c>
      <c r="F18" s="200">
        <f>'Budget Gold'!R60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Gold'!Q61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Gold'!R62</f>
        <v>0</v>
      </c>
      <c r="F19" s="200">
        <f>'Budget Gold'!R63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Gold'!Q64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Gold'!R65</f>
        <v>0</v>
      </c>
      <c r="F20" s="200">
        <f>'Budget Gold'!R66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Gold'!Q67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Gold'!R68</f>
        <v>0</v>
      </c>
      <c r="F21" s="200">
        <f>'Budget Gold'!R69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Gold'!Q70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Gold'!R71</f>
        <v>0</v>
      </c>
      <c r="F22" s="200">
        <f>'Budget Gold'!R72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Gold'!Q73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Gold'!R74</f>
        <v>0</v>
      </c>
      <c r="F23" s="200">
        <f>'Budget Gold'!R75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Gold'!Q76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Gold'!R108</f>
        <v>0</v>
      </c>
      <c r="F24" s="200">
        <f>'Budget Gold'!R109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Gold'!Q110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Gold'!R111</f>
        <v>0</v>
      </c>
      <c r="F25" s="200">
        <f>'Budget Gold'!R112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Gold'!Q113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Gold'!R114</f>
        <v>0</v>
      </c>
      <c r="F26" s="200">
        <f>'Budget Gold'!R115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Gold'!Q116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Gold'!R117</f>
        <v>0</v>
      </c>
      <c r="F27" s="200">
        <f>'Budget Gold'!R118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Gold'!Q119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Gold'!R120</f>
        <v>0</v>
      </c>
      <c r="F28" s="200">
        <f>'Budget Gold'!R121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Gold'!Q122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Gold'!R123</f>
        <v>0</v>
      </c>
      <c r="F29" s="200">
        <f>'Budget Gold'!R124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Gold'!Q125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Gold'!R126</f>
        <v>0</v>
      </c>
      <c r="F30" s="200">
        <f>'Budget Gold'!R127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Gold'!Q128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Gold'!R129</f>
        <v>0</v>
      </c>
      <c r="F31" s="200">
        <f>'Budget Gold'!R130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Gold'!Q131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Gold'!R132</f>
        <v>0</v>
      </c>
      <c r="F32" s="200">
        <f>'Budget Gold'!R133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Gold'!Q134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Gold'!R135</f>
        <v>0</v>
      </c>
      <c r="F33" s="200">
        <f>'Budget Gold'!R136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Gold'!Q137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Gold'!R138</f>
        <v>0</v>
      </c>
      <c r="F34" s="200">
        <f>'Budget Gold'!R139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Gold'!Q140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Gold'!R141</f>
        <v>0</v>
      </c>
      <c r="F35" s="200">
        <f>'Budget Gold'!R142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Gold'!Q143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Gold'!Q7</f>
        <v>44293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Gold'!Q7</f>
        <v>44293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J+qNx5MjilfjCn5mOFD+XnV5X5rkmz0pR81TNg0VO/2pXloQiEBshrrb/B9papE8Bsx3VS2p8ppWQKgbzqYIjw==" saltValue="6qYlqSNuaQrIRRmVPbiLNQ==" spinCount="100000" sheet="1" objects="1" scenarios="1"/>
  <mergeCells count="8">
    <mergeCell ref="J43:M58"/>
    <mergeCell ref="A2:A4"/>
    <mergeCell ref="E3:H4"/>
    <mergeCell ref="G6:H6"/>
    <mergeCell ref="J7:M22"/>
    <mergeCell ref="A40:A42"/>
    <mergeCell ref="E40:H41"/>
    <mergeCell ref="G42:H42"/>
  </mergeCells>
  <conditionalFormatting sqref="G8">
    <cfRule type="cellIs" dxfId="233" priority="24" operator="equal">
      <formula>0</formula>
    </cfRule>
    <cfRule type="cellIs" dxfId="232" priority="25" operator="lessThan">
      <formula>0</formula>
    </cfRule>
    <cfRule type="cellIs" dxfId="231" priority="26" operator="greaterThan">
      <formula>0</formula>
    </cfRule>
  </conditionalFormatting>
  <conditionalFormatting sqref="G9:G35">
    <cfRule type="cellIs" dxfId="230" priority="21" operator="equal">
      <formula>0</formula>
    </cfRule>
    <cfRule type="cellIs" dxfId="229" priority="22" operator="lessThan">
      <formula>0</formula>
    </cfRule>
    <cfRule type="cellIs" dxfId="228" priority="23" operator="greaterThan">
      <formula>0</formula>
    </cfRule>
  </conditionalFormatting>
  <conditionalFormatting sqref="H8">
    <cfRule type="cellIs" dxfId="227" priority="19" operator="equal">
      <formula>"(-) de moins sur le compte épargne"</formula>
    </cfRule>
    <cfRule type="cellIs" dxfId="226" priority="20" operator="equal">
      <formula>"(+) à ajouter sur le compte épargne"</formula>
    </cfRule>
  </conditionalFormatting>
  <conditionalFormatting sqref="H9:H35">
    <cfRule type="cellIs" dxfId="225" priority="17" operator="equal">
      <formula>"(-) de moins sur le compte épargne"</formula>
    </cfRule>
    <cfRule type="cellIs" dxfId="224" priority="18" operator="equal">
      <formula>"(+) à ajouter sur le compte épargne"</formula>
    </cfRule>
  </conditionalFormatting>
  <conditionalFormatting sqref="G44">
    <cfRule type="cellIs" dxfId="223" priority="14" operator="equal">
      <formula>0</formula>
    </cfRule>
    <cfRule type="cellIs" dxfId="222" priority="15" operator="lessThan">
      <formula>0</formula>
    </cfRule>
    <cfRule type="cellIs" dxfId="221" priority="16" operator="greaterThan">
      <formula>0</formula>
    </cfRule>
  </conditionalFormatting>
  <conditionalFormatting sqref="G45:G46">
    <cfRule type="cellIs" dxfId="220" priority="11" operator="equal">
      <formula>0</formula>
    </cfRule>
    <cfRule type="cellIs" dxfId="219" priority="12" operator="lessThan">
      <formula>0</formula>
    </cfRule>
    <cfRule type="cellIs" dxfId="218" priority="13" operator="greaterThan">
      <formula>0</formula>
    </cfRule>
  </conditionalFormatting>
  <conditionalFormatting sqref="G47:G50">
    <cfRule type="cellIs" dxfId="217" priority="8" operator="equal">
      <formula>0</formula>
    </cfRule>
    <cfRule type="cellIs" dxfId="216" priority="9" operator="lessThan">
      <formula>0</formula>
    </cfRule>
    <cfRule type="cellIs" dxfId="215" priority="10" operator="greaterThan">
      <formula>0</formula>
    </cfRule>
  </conditionalFormatting>
  <conditionalFormatting sqref="G51:G73">
    <cfRule type="cellIs" dxfId="214" priority="5" operator="equal">
      <formula>0</formula>
    </cfRule>
    <cfRule type="cellIs" dxfId="213" priority="6" operator="lessThan">
      <formula>0</formula>
    </cfRule>
    <cfRule type="cellIs" dxfId="212" priority="7" operator="greaterThan">
      <formula>0</formula>
    </cfRule>
  </conditionalFormatting>
  <conditionalFormatting sqref="H44">
    <cfRule type="cellIs" dxfId="211" priority="3" operator="equal">
      <formula>"(-) de moins sur ce compte épargne"</formula>
    </cfRule>
    <cfRule type="cellIs" dxfId="210" priority="4" operator="equal">
      <formula>"(+) à ajouter sur ce compte épargne"</formula>
    </cfRule>
  </conditionalFormatting>
  <conditionalFormatting sqref="H45:H73">
    <cfRule type="cellIs" dxfId="209" priority="1" operator="equal">
      <formula>"(-) de moins sur ce compte épargne"</formula>
    </cfRule>
    <cfRule type="cellIs" dxfId="208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/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19.73046875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41" s="1" customFormat="1">
      <c r="J1" s="186"/>
      <c r="K1" s="186"/>
      <c r="L1" s="186"/>
      <c r="M1" s="186"/>
    </row>
    <row r="2" spans="1:41" ht="20.25">
      <c r="A2" s="389" t="s">
        <v>358</v>
      </c>
      <c r="B2" s="187"/>
      <c r="C2" s="163" t="s">
        <v>333</v>
      </c>
      <c r="D2" s="187"/>
      <c r="E2" s="1"/>
      <c r="F2" s="1"/>
      <c r="G2" s="1"/>
      <c r="H2" s="163"/>
      <c r="I2" s="186"/>
      <c r="M2" s="1"/>
      <c r="AO2" s="188"/>
    </row>
    <row r="3" spans="1:41" ht="12.75" customHeight="1">
      <c r="A3" s="389"/>
      <c r="B3" s="1"/>
      <c r="C3" s="1"/>
      <c r="D3" s="189"/>
      <c r="E3" s="714">
        <f>'Budget Gold'!T7</f>
        <v>44325</v>
      </c>
      <c r="F3" s="715"/>
      <c r="G3" s="715"/>
      <c r="H3" s="715"/>
      <c r="I3" s="1"/>
    </row>
    <row r="4" spans="1:41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41" s="1" customFormat="1">
      <c r="F5" s="191"/>
      <c r="J5" s="186"/>
      <c r="K5" s="186"/>
      <c r="L5" s="186"/>
      <c r="M5" s="186"/>
    </row>
    <row r="6" spans="1:41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41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Gold'!T7</f>
        <v>44325</v>
      </c>
      <c r="K7" s="713"/>
      <c r="L7" s="713"/>
      <c r="M7" s="713"/>
    </row>
    <row r="8" spans="1:41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Gold'!U29</f>
        <v>0</v>
      </c>
      <c r="F8" s="200">
        <f>'Budget Gold'!U30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Gold'!T31</f>
        <v>0</v>
      </c>
      <c r="J8" s="713"/>
      <c r="K8" s="713"/>
      <c r="L8" s="713"/>
      <c r="M8" s="713"/>
    </row>
    <row r="9" spans="1:41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Gold'!U32</f>
        <v>0</v>
      </c>
      <c r="F9" s="200">
        <f>'Budget Gold'!U33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Gold'!T34</f>
        <v>0</v>
      </c>
      <c r="J9" s="713"/>
      <c r="K9" s="713"/>
      <c r="L9" s="713"/>
      <c r="M9" s="713"/>
    </row>
    <row r="10" spans="1:41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Gold'!U35</f>
        <v>0</v>
      </c>
      <c r="F10" s="200">
        <f>'Budget Gold'!U36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Gold'!T37</f>
        <v>0</v>
      </c>
      <c r="J10" s="713"/>
      <c r="K10" s="713"/>
      <c r="L10" s="713"/>
      <c r="M10" s="713"/>
    </row>
    <row r="11" spans="1:41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Gold'!U38</f>
        <v>0</v>
      </c>
      <c r="F11" s="200">
        <f>'Budget Gold'!U39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Gold'!T40</f>
        <v>0</v>
      </c>
      <c r="J11" s="713"/>
      <c r="K11" s="713"/>
      <c r="L11" s="713"/>
      <c r="M11" s="713"/>
    </row>
    <row r="12" spans="1:41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Gold'!U41</f>
        <v>0</v>
      </c>
      <c r="F12" s="200">
        <f>'Budget Gold'!U42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Gold'!T43</f>
        <v>0</v>
      </c>
      <c r="J12" s="713"/>
      <c r="K12" s="713"/>
      <c r="L12" s="713"/>
      <c r="M12" s="713"/>
    </row>
    <row r="13" spans="1:41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Gold'!U44</f>
        <v>0</v>
      </c>
      <c r="F13" s="200">
        <f>'Budget Gold'!U45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Gold'!T46</f>
        <v>0</v>
      </c>
      <c r="J13" s="713"/>
      <c r="K13" s="713"/>
      <c r="L13" s="713"/>
      <c r="M13" s="713"/>
    </row>
    <row r="14" spans="1:41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Gold'!U47</f>
        <v>0</v>
      </c>
      <c r="F14" s="200">
        <f>'Budget Gold'!U48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Gold'!T49</f>
        <v>0</v>
      </c>
      <c r="J14" s="713"/>
      <c r="K14" s="713"/>
      <c r="L14" s="713"/>
      <c r="M14" s="713"/>
    </row>
    <row r="15" spans="1:41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Gold'!U50</f>
        <v>0</v>
      </c>
      <c r="F15" s="200">
        <f>'Budget Gold'!U51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Gold'!T52</f>
        <v>0</v>
      </c>
      <c r="J15" s="713"/>
      <c r="K15" s="713"/>
      <c r="L15" s="713"/>
      <c r="M15" s="713"/>
    </row>
    <row r="16" spans="1:41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Gold'!U53</f>
        <v>0</v>
      </c>
      <c r="F16" s="200">
        <f>'Budget Gold'!U54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Gold'!T55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Gold'!U56</f>
        <v>0</v>
      </c>
      <c r="F17" s="200">
        <f>'Budget Gold'!U57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Gold'!T58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Gold'!U59</f>
        <v>0</v>
      </c>
      <c r="F18" s="200">
        <f>'Budget Gold'!U60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Gold'!T61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Gold'!U62</f>
        <v>0</v>
      </c>
      <c r="F19" s="200">
        <f>'Budget Gold'!U63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Gold'!T64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Gold'!U65</f>
        <v>0</v>
      </c>
      <c r="F20" s="200">
        <f>'Budget Gold'!U66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Gold'!T67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Gold'!U68</f>
        <v>0</v>
      </c>
      <c r="F21" s="200">
        <f>'Budget Gold'!U69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Gold'!T70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Gold'!U71</f>
        <v>0</v>
      </c>
      <c r="F22" s="200">
        <f>'Budget Gold'!U72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Gold'!T73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Gold'!U74</f>
        <v>0</v>
      </c>
      <c r="F23" s="200">
        <f>'Budget Gold'!U75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Gold'!T76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Gold'!U108</f>
        <v>0</v>
      </c>
      <c r="F24" s="200">
        <f>'Budget Gold'!U109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Gold'!T110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Gold'!U111</f>
        <v>0</v>
      </c>
      <c r="F25" s="200">
        <f>'Budget Gold'!U112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Gold'!T113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Gold'!U114</f>
        <v>0</v>
      </c>
      <c r="F26" s="200">
        <f>'Budget Gold'!U115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Gold'!T116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Gold'!U117</f>
        <v>0</v>
      </c>
      <c r="F27" s="200">
        <f>'Budget Gold'!U118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Gold'!T119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Gold'!U120</f>
        <v>0</v>
      </c>
      <c r="F28" s="200">
        <f>'Budget Gold'!U121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Gold'!T122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Gold'!U123</f>
        <v>0</v>
      </c>
      <c r="F29" s="200">
        <f>'Budget Gold'!U124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Gold'!T125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Gold'!U126</f>
        <v>0</v>
      </c>
      <c r="F30" s="200">
        <f>'Budget Gold'!U127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Gold'!T128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Gold'!U129</f>
        <v>0</v>
      </c>
      <c r="F31" s="200">
        <f>'Budget Gold'!U130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Gold'!T131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Gold'!U132</f>
        <v>0</v>
      </c>
      <c r="F32" s="200">
        <f>'Budget Gold'!U133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Gold'!T134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Gold'!U135</f>
        <v>0</v>
      </c>
      <c r="F33" s="200">
        <f>'Budget Gold'!U136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Gold'!T137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Gold'!U138</f>
        <v>0</v>
      </c>
      <c r="F34" s="200">
        <f>'Budget Gold'!U139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Gold'!T140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Gold'!U141</f>
        <v>0</v>
      </c>
      <c r="F35" s="200">
        <f>'Budget Gold'!U142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Gold'!T143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Gold'!T7</f>
        <v>44325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Gold'!T7</f>
        <v>44325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2rv+RK/+DAJvvUZcVPgemr5GaA7jMjhl1/6GfYQ3mTPg714fFNvbwiGj2MwCoGnhaTxQfaaUCsmNE0kSE0XzaQ==" saltValue="zP9DIhtPfWDR9c13BTiZPQ==" spinCount="100000" sheet="1" objects="1" scenarios="1"/>
  <mergeCells count="8">
    <mergeCell ref="J43:M58"/>
    <mergeCell ref="A2:A4"/>
    <mergeCell ref="E3:H4"/>
    <mergeCell ref="G6:H6"/>
    <mergeCell ref="J7:M22"/>
    <mergeCell ref="A40:A42"/>
    <mergeCell ref="E40:H41"/>
    <mergeCell ref="G42:H42"/>
  </mergeCells>
  <conditionalFormatting sqref="G8">
    <cfRule type="cellIs" dxfId="207" priority="24" operator="equal">
      <formula>0</formula>
    </cfRule>
    <cfRule type="cellIs" dxfId="206" priority="25" operator="lessThan">
      <formula>0</formula>
    </cfRule>
    <cfRule type="cellIs" dxfId="205" priority="26" operator="greaterThan">
      <formula>0</formula>
    </cfRule>
  </conditionalFormatting>
  <conditionalFormatting sqref="G9:G35">
    <cfRule type="cellIs" dxfId="204" priority="21" operator="equal">
      <formula>0</formula>
    </cfRule>
    <cfRule type="cellIs" dxfId="203" priority="22" operator="lessThan">
      <formula>0</formula>
    </cfRule>
    <cfRule type="cellIs" dxfId="202" priority="23" operator="greaterThan">
      <formula>0</formula>
    </cfRule>
  </conditionalFormatting>
  <conditionalFormatting sqref="H8">
    <cfRule type="cellIs" dxfId="201" priority="19" operator="equal">
      <formula>"(-) de moins sur le compte épargne"</formula>
    </cfRule>
    <cfRule type="cellIs" dxfId="200" priority="20" operator="equal">
      <formula>"(+) à ajouter sur le compte épargne"</formula>
    </cfRule>
  </conditionalFormatting>
  <conditionalFormatting sqref="H9:H35">
    <cfRule type="cellIs" dxfId="199" priority="17" operator="equal">
      <formula>"(-) de moins sur le compte épargne"</formula>
    </cfRule>
    <cfRule type="cellIs" dxfId="198" priority="18" operator="equal">
      <formula>"(+) à ajouter sur le compte épargne"</formula>
    </cfRule>
  </conditionalFormatting>
  <conditionalFormatting sqref="G44">
    <cfRule type="cellIs" dxfId="197" priority="14" operator="equal">
      <formula>0</formula>
    </cfRule>
    <cfRule type="cellIs" dxfId="196" priority="15" operator="lessThan">
      <formula>0</formula>
    </cfRule>
    <cfRule type="cellIs" dxfId="195" priority="16" operator="greaterThan">
      <formula>0</formula>
    </cfRule>
  </conditionalFormatting>
  <conditionalFormatting sqref="G45:G46">
    <cfRule type="cellIs" dxfId="194" priority="11" operator="equal">
      <formula>0</formula>
    </cfRule>
    <cfRule type="cellIs" dxfId="193" priority="12" operator="lessThan">
      <formula>0</formula>
    </cfRule>
    <cfRule type="cellIs" dxfId="192" priority="13" operator="greaterThan">
      <formula>0</formula>
    </cfRule>
  </conditionalFormatting>
  <conditionalFormatting sqref="G47:G50">
    <cfRule type="cellIs" dxfId="191" priority="8" operator="equal">
      <formula>0</formula>
    </cfRule>
    <cfRule type="cellIs" dxfId="190" priority="9" operator="lessThan">
      <formula>0</formula>
    </cfRule>
    <cfRule type="cellIs" dxfId="189" priority="10" operator="greaterThan">
      <formula>0</formula>
    </cfRule>
  </conditionalFormatting>
  <conditionalFormatting sqref="G51:G73">
    <cfRule type="cellIs" dxfId="188" priority="5" operator="equal">
      <formula>0</formula>
    </cfRule>
    <cfRule type="cellIs" dxfId="187" priority="6" operator="lessThan">
      <formula>0</formula>
    </cfRule>
    <cfRule type="cellIs" dxfId="186" priority="7" operator="greaterThan">
      <formula>0</formula>
    </cfRule>
  </conditionalFormatting>
  <conditionalFormatting sqref="H44">
    <cfRule type="cellIs" dxfId="185" priority="3" operator="equal">
      <formula>"(-) de moins sur ce compte épargne"</formula>
    </cfRule>
    <cfRule type="cellIs" dxfId="184" priority="4" operator="equal">
      <formula>"(+) à ajouter sur ce compte épargne"</formula>
    </cfRule>
  </conditionalFormatting>
  <conditionalFormatting sqref="H45:H73">
    <cfRule type="cellIs" dxfId="183" priority="1" operator="equal">
      <formula>"(-) de moins sur ce compte épargne"</formula>
    </cfRule>
    <cfRule type="cellIs" dxfId="182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/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19.265625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13" s="1" customFormat="1">
      <c r="J1" s="186"/>
      <c r="K1" s="186"/>
      <c r="L1" s="186"/>
      <c r="M1" s="186"/>
    </row>
    <row r="2" spans="1:13" ht="20.25">
      <c r="A2" s="389" t="s">
        <v>358</v>
      </c>
      <c r="B2" s="187"/>
      <c r="C2" s="163" t="s">
        <v>333</v>
      </c>
      <c r="D2" s="163"/>
      <c r="E2" s="187"/>
      <c r="F2" s="1"/>
      <c r="G2" s="1"/>
      <c r="H2" s="1"/>
      <c r="I2" s="163"/>
    </row>
    <row r="3" spans="1:13" ht="12.75" customHeight="1">
      <c r="A3" s="389"/>
      <c r="B3" s="1"/>
      <c r="C3" s="1"/>
      <c r="D3" s="189"/>
      <c r="E3" s="714">
        <f>'Budget Gold'!W7</f>
        <v>44357</v>
      </c>
      <c r="F3" s="715"/>
      <c r="G3" s="715"/>
      <c r="H3" s="715"/>
      <c r="I3" s="1"/>
    </row>
    <row r="4" spans="1:13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13" s="1" customFormat="1">
      <c r="F5" s="191"/>
      <c r="J5" s="186"/>
      <c r="K5" s="186"/>
      <c r="L5" s="186"/>
      <c r="M5" s="186"/>
    </row>
    <row r="6" spans="1:13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13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Gold'!W7</f>
        <v>44357</v>
      </c>
      <c r="K7" s="713"/>
      <c r="L7" s="713"/>
      <c r="M7" s="713"/>
    </row>
    <row r="8" spans="1:13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Gold'!X29</f>
        <v>0</v>
      </c>
      <c r="F8" s="200">
        <f>'Budget Gold'!X30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Gold'!W31</f>
        <v>0</v>
      </c>
      <c r="J8" s="713"/>
      <c r="K8" s="713"/>
      <c r="L8" s="713"/>
      <c r="M8" s="713"/>
    </row>
    <row r="9" spans="1:13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Gold'!X32</f>
        <v>0</v>
      </c>
      <c r="F9" s="200">
        <f>'Budget Gold'!X33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Gold'!W34</f>
        <v>0</v>
      </c>
      <c r="J9" s="713"/>
      <c r="K9" s="713"/>
      <c r="L9" s="713"/>
      <c r="M9" s="713"/>
    </row>
    <row r="10" spans="1:13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Gold'!X35</f>
        <v>0</v>
      </c>
      <c r="F10" s="200">
        <f>'Budget Gold'!X36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Gold'!W37</f>
        <v>0</v>
      </c>
      <c r="J10" s="713"/>
      <c r="K10" s="713"/>
      <c r="L10" s="713"/>
      <c r="M10" s="713"/>
    </row>
    <row r="11" spans="1:13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Gold'!X38</f>
        <v>0</v>
      </c>
      <c r="F11" s="200">
        <f>'Budget Gold'!X39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Gold'!W40</f>
        <v>0</v>
      </c>
      <c r="J11" s="713"/>
      <c r="K11" s="713"/>
      <c r="L11" s="713"/>
      <c r="M11" s="713"/>
    </row>
    <row r="12" spans="1:13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Gold'!X41</f>
        <v>0</v>
      </c>
      <c r="F12" s="200">
        <f>'Budget Gold'!X42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Gold'!W43</f>
        <v>0</v>
      </c>
      <c r="J12" s="713"/>
      <c r="K12" s="713"/>
      <c r="L12" s="713"/>
      <c r="M12" s="713"/>
    </row>
    <row r="13" spans="1:13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Gold'!X44</f>
        <v>0</v>
      </c>
      <c r="F13" s="200">
        <f>'Budget Gold'!X45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Gold'!W46</f>
        <v>0</v>
      </c>
      <c r="J13" s="713"/>
      <c r="K13" s="713"/>
      <c r="L13" s="713"/>
      <c r="M13" s="713"/>
    </row>
    <row r="14" spans="1:13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Gold'!X47</f>
        <v>0</v>
      </c>
      <c r="F14" s="200">
        <f>'Budget Gold'!X48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Gold'!W49</f>
        <v>0</v>
      </c>
      <c r="J14" s="713"/>
      <c r="K14" s="713"/>
      <c r="L14" s="713"/>
      <c r="M14" s="713"/>
    </row>
    <row r="15" spans="1:13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Gold'!X50</f>
        <v>0</v>
      </c>
      <c r="F15" s="200">
        <f>'Budget Gold'!X51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Gold'!W52</f>
        <v>0</v>
      </c>
      <c r="J15" s="713"/>
      <c r="K15" s="713"/>
      <c r="L15" s="713"/>
      <c r="M15" s="713"/>
    </row>
    <row r="16" spans="1:13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Gold'!X53</f>
        <v>0</v>
      </c>
      <c r="F16" s="200">
        <f>'Budget Gold'!X54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Gold'!W55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Gold'!X56</f>
        <v>0</v>
      </c>
      <c r="F17" s="200">
        <f>'Budget Gold'!X57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Gold'!W58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Gold'!X59</f>
        <v>0</v>
      </c>
      <c r="F18" s="200">
        <f>'Budget Gold'!X60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Gold'!W61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Gold'!X62</f>
        <v>0</v>
      </c>
      <c r="F19" s="200">
        <f>'Budget Gold'!X63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Gold'!W64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Gold'!X65</f>
        <v>0</v>
      </c>
      <c r="F20" s="200">
        <f>'Budget Gold'!X66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Gold'!W67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Gold'!X68</f>
        <v>0</v>
      </c>
      <c r="F21" s="200">
        <f>'Budget Gold'!X69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Gold'!W70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Gold'!X71</f>
        <v>0</v>
      </c>
      <c r="F22" s="200">
        <f>'Budget Gold'!X72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Gold'!W73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Gold'!X74</f>
        <v>0</v>
      </c>
      <c r="F23" s="200">
        <f>'Budget Gold'!X75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Gold'!W76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Gold'!X108</f>
        <v>0</v>
      </c>
      <c r="F24" s="200">
        <f>'Budget Gold'!X109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Gold'!W110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Gold'!X111</f>
        <v>0</v>
      </c>
      <c r="F25" s="200">
        <f>'Budget Gold'!X112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Gold'!W113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Gold'!X114</f>
        <v>0</v>
      </c>
      <c r="F26" s="200">
        <f>'Budget Gold'!X115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Gold'!W116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Gold'!X117</f>
        <v>0</v>
      </c>
      <c r="F27" s="200">
        <f>'Budget Gold'!X118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Gold'!W119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Gold'!X120</f>
        <v>0</v>
      </c>
      <c r="F28" s="200">
        <f>'Budget Gold'!X121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Gold'!W122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Gold'!X123</f>
        <v>0</v>
      </c>
      <c r="F29" s="200">
        <f>'Budget Gold'!X124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Gold'!W125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Gold'!X126</f>
        <v>0</v>
      </c>
      <c r="F30" s="200">
        <f>'Budget Gold'!X127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Gold'!W128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Gold'!X129</f>
        <v>0</v>
      </c>
      <c r="F31" s="200">
        <f>'Budget Gold'!X130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Gold'!W131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Gold'!X132</f>
        <v>0</v>
      </c>
      <c r="F32" s="200">
        <f>'Budget Gold'!X133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Gold'!W134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Gold'!X135</f>
        <v>0</v>
      </c>
      <c r="F33" s="200">
        <f>'Budget Gold'!X136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Gold'!W137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Gold'!X138</f>
        <v>0</v>
      </c>
      <c r="F34" s="200">
        <f>'Budget Gold'!X139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Gold'!W140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Gold'!X141</f>
        <v>0</v>
      </c>
      <c r="F35" s="200">
        <f>'Budget Gold'!X142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Gold'!W143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Gold'!W7</f>
        <v>44357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Gold'!W7</f>
        <v>44357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cO89zEHj1gw++kFvaqAWfuuNRi5FfWaNiRVFFsufU+xpn95QS9bi1Udkgc+UGqeU9bUsjGble/MMW0ZN3uv6EQ==" saltValue="uqaTskftuBvijR5QDCWkfA==" spinCount="100000" sheet="1" objects="1" scenarios="1"/>
  <mergeCells count="8">
    <mergeCell ref="J43:M58"/>
    <mergeCell ref="A2:A4"/>
    <mergeCell ref="E3:H4"/>
    <mergeCell ref="G6:H6"/>
    <mergeCell ref="J7:M22"/>
    <mergeCell ref="A40:A42"/>
    <mergeCell ref="E40:H41"/>
    <mergeCell ref="G42:H42"/>
  </mergeCells>
  <conditionalFormatting sqref="G8">
    <cfRule type="cellIs" dxfId="181" priority="24" operator="equal">
      <formula>0</formula>
    </cfRule>
    <cfRule type="cellIs" dxfId="180" priority="25" operator="lessThan">
      <formula>0</formula>
    </cfRule>
    <cfRule type="cellIs" dxfId="179" priority="26" operator="greaterThan">
      <formula>0</formula>
    </cfRule>
  </conditionalFormatting>
  <conditionalFormatting sqref="G9:G35">
    <cfRule type="cellIs" dxfId="178" priority="21" operator="equal">
      <formula>0</formula>
    </cfRule>
    <cfRule type="cellIs" dxfId="177" priority="22" operator="lessThan">
      <formula>0</formula>
    </cfRule>
    <cfRule type="cellIs" dxfId="176" priority="23" operator="greaterThan">
      <formula>0</formula>
    </cfRule>
  </conditionalFormatting>
  <conditionalFormatting sqref="H8">
    <cfRule type="cellIs" dxfId="175" priority="19" operator="equal">
      <formula>"(-) de moins sur le compte épargne"</formula>
    </cfRule>
    <cfRule type="cellIs" dxfId="174" priority="20" operator="equal">
      <formula>"(+) à ajouter sur le compte épargne"</formula>
    </cfRule>
  </conditionalFormatting>
  <conditionalFormatting sqref="H9:H35">
    <cfRule type="cellIs" dxfId="173" priority="17" operator="equal">
      <formula>"(-) de moins sur le compte épargne"</formula>
    </cfRule>
    <cfRule type="cellIs" dxfId="172" priority="18" operator="equal">
      <formula>"(+) à ajouter sur le compte épargne"</formula>
    </cfRule>
  </conditionalFormatting>
  <conditionalFormatting sqref="G44">
    <cfRule type="cellIs" dxfId="171" priority="14" operator="equal">
      <formula>0</formula>
    </cfRule>
    <cfRule type="cellIs" dxfId="170" priority="15" operator="lessThan">
      <formula>0</formula>
    </cfRule>
    <cfRule type="cellIs" dxfId="169" priority="16" operator="greaterThan">
      <formula>0</formula>
    </cfRule>
  </conditionalFormatting>
  <conditionalFormatting sqref="G45:G46">
    <cfRule type="cellIs" dxfId="168" priority="11" operator="equal">
      <formula>0</formula>
    </cfRule>
    <cfRule type="cellIs" dxfId="167" priority="12" operator="lessThan">
      <formula>0</formula>
    </cfRule>
    <cfRule type="cellIs" dxfId="166" priority="13" operator="greaterThan">
      <formula>0</formula>
    </cfRule>
  </conditionalFormatting>
  <conditionalFormatting sqref="G47:G50">
    <cfRule type="cellIs" dxfId="165" priority="8" operator="equal">
      <formula>0</formula>
    </cfRule>
    <cfRule type="cellIs" dxfId="164" priority="9" operator="lessThan">
      <formula>0</formula>
    </cfRule>
    <cfRule type="cellIs" dxfId="163" priority="10" operator="greaterThan">
      <formula>0</formula>
    </cfRule>
  </conditionalFormatting>
  <conditionalFormatting sqref="G51:G73">
    <cfRule type="cellIs" dxfId="162" priority="5" operator="equal">
      <formula>0</formula>
    </cfRule>
    <cfRule type="cellIs" dxfId="161" priority="6" operator="lessThan">
      <formula>0</formula>
    </cfRule>
    <cfRule type="cellIs" dxfId="160" priority="7" operator="greaterThan">
      <formula>0</formula>
    </cfRule>
  </conditionalFormatting>
  <conditionalFormatting sqref="H44">
    <cfRule type="cellIs" dxfId="159" priority="3" operator="equal">
      <formula>"(-) de moins sur ce compte épargne"</formula>
    </cfRule>
    <cfRule type="cellIs" dxfId="158" priority="4" operator="equal">
      <formula>"(+) à ajouter sur ce compte épargne"</formula>
    </cfRule>
  </conditionalFormatting>
  <conditionalFormatting sqref="H45:H73">
    <cfRule type="cellIs" dxfId="157" priority="1" operator="equal">
      <formula>"(-) de moins sur ce compte épargne"</formula>
    </cfRule>
    <cfRule type="cellIs" dxfId="156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/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21.59765625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13" s="1" customFormat="1">
      <c r="J1" s="186"/>
      <c r="K1" s="186"/>
      <c r="L1" s="186"/>
      <c r="M1" s="186"/>
    </row>
    <row r="2" spans="1:13" ht="20.25">
      <c r="A2" s="389" t="s">
        <v>358</v>
      </c>
      <c r="B2" s="187"/>
      <c r="C2" s="163" t="s">
        <v>333</v>
      </c>
      <c r="D2" s="163"/>
      <c r="E2" s="187"/>
      <c r="F2" s="1"/>
      <c r="G2" s="1"/>
      <c r="H2" s="1"/>
      <c r="I2" s="163"/>
    </row>
    <row r="3" spans="1:13" ht="12.75" customHeight="1">
      <c r="A3" s="389"/>
      <c r="B3" s="1"/>
      <c r="C3" s="1"/>
      <c r="D3" s="189"/>
      <c r="E3" s="714">
        <f>'Budget Gold'!Z7</f>
        <v>44389</v>
      </c>
      <c r="F3" s="715"/>
      <c r="G3" s="715"/>
      <c r="H3" s="715"/>
      <c r="I3" s="1"/>
    </row>
    <row r="4" spans="1:13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13" s="1" customFormat="1">
      <c r="F5" s="191"/>
      <c r="J5" s="186"/>
      <c r="K5" s="186"/>
      <c r="L5" s="186"/>
      <c r="M5" s="186"/>
    </row>
    <row r="6" spans="1:13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13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Gold'!Z7</f>
        <v>44389</v>
      </c>
      <c r="K7" s="713"/>
      <c r="L7" s="713"/>
      <c r="M7" s="713"/>
    </row>
    <row r="8" spans="1:13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Gold'!AA29</f>
        <v>0</v>
      </c>
      <c r="F8" s="200">
        <f>'Budget Gold'!AA30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Gold'!Z31</f>
        <v>0</v>
      </c>
      <c r="J8" s="713"/>
      <c r="K8" s="713"/>
      <c r="L8" s="713"/>
      <c r="M8" s="713"/>
    </row>
    <row r="9" spans="1:13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Gold'!AA32</f>
        <v>0</v>
      </c>
      <c r="F9" s="200">
        <f>'Budget Gold'!AA33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Gold'!Z34</f>
        <v>0</v>
      </c>
      <c r="J9" s="713"/>
      <c r="K9" s="713"/>
      <c r="L9" s="713"/>
      <c r="M9" s="713"/>
    </row>
    <row r="10" spans="1:13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Gold'!AA35</f>
        <v>0</v>
      </c>
      <c r="F10" s="200">
        <f>'Budget Gold'!AA36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Gold'!Z37</f>
        <v>0</v>
      </c>
      <c r="J10" s="713"/>
      <c r="K10" s="713"/>
      <c r="L10" s="713"/>
      <c r="M10" s="713"/>
    </row>
    <row r="11" spans="1:13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Gold'!AA38</f>
        <v>0</v>
      </c>
      <c r="F11" s="200">
        <f>'Budget Gold'!AA39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Gold'!Z40</f>
        <v>0</v>
      </c>
      <c r="J11" s="713"/>
      <c r="K11" s="713"/>
      <c r="L11" s="713"/>
      <c r="M11" s="713"/>
    </row>
    <row r="12" spans="1:13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Gold'!AA41</f>
        <v>0</v>
      </c>
      <c r="F12" s="200">
        <f>'Budget Gold'!AA42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Gold'!Z43</f>
        <v>0</v>
      </c>
      <c r="J12" s="713"/>
      <c r="K12" s="713"/>
      <c r="L12" s="713"/>
      <c r="M12" s="713"/>
    </row>
    <row r="13" spans="1:13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Gold'!AA44</f>
        <v>0</v>
      </c>
      <c r="F13" s="200">
        <f>'Budget Gold'!AA45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Gold'!Z46</f>
        <v>0</v>
      </c>
      <c r="J13" s="713"/>
      <c r="K13" s="713"/>
      <c r="L13" s="713"/>
      <c r="M13" s="713"/>
    </row>
    <row r="14" spans="1:13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Gold'!AA47</f>
        <v>0</v>
      </c>
      <c r="F14" s="200">
        <f>'Budget Gold'!AA48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Gold'!Z49</f>
        <v>0</v>
      </c>
      <c r="J14" s="713"/>
      <c r="K14" s="713"/>
      <c r="L14" s="713"/>
      <c r="M14" s="713"/>
    </row>
    <row r="15" spans="1:13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Gold'!AA50</f>
        <v>0</v>
      </c>
      <c r="F15" s="200">
        <f>'Budget Gold'!AA51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Gold'!Z52</f>
        <v>0</v>
      </c>
      <c r="J15" s="713"/>
      <c r="K15" s="713"/>
      <c r="L15" s="713"/>
      <c r="M15" s="713"/>
    </row>
    <row r="16" spans="1:13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Gold'!AA53</f>
        <v>0</v>
      </c>
      <c r="F16" s="200">
        <f>'Budget Gold'!AA54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Gold'!Z55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Gold'!AA56</f>
        <v>0</v>
      </c>
      <c r="F17" s="200">
        <f>'Budget Gold'!AA57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Gold'!Z58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Gold'!AA59</f>
        <v>0</v>
      </c>
      <c r="F18" s="200">
        <f>'Budget Gold'!AA60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Gold'!Z61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Gold'!AA62</f>
        <v>0</v>
      </c>
      <c r="F19" s="200">
        <f>'Budget Gold'!AA63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Gold'!Z64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Gold'!AA65</f>
        <v>0</v>
      </c>
      <c r="F20" s="200">
        <f>'Budget Gold'!AA66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Gold'!Z67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Gold'!AA68</f>
        <v>0</v>
      </c>
      <c r="F21" s="200">
        <f>'Budget Gold'!AA69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Gold'!Z70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Gold'!AA71</f>
        <v>0</v>
      </c>
      <c r="F22" s="200">
        <f>'Budget Gold'!AA72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Gold'!Z73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Gold'!AA74</f>
        <v>0</v>
      </c>
      <c r="F23" s="200">
        <f>'Budget Gold'!AA75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Gold'!Z76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Gold'!AA108</f>
        <v>0</v>
      </c>
      <c r="F24" s="200">
        <f>'Budget Gold'!AA109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Gold'!Z110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Gold'!AA111</f>
        <v>0</v>
      </c>
      <c r="F25" s="200">
        <f>'Budget Gold'!AA112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Gold'!Z113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Gold'!AA114</f>
        <v>0</v>
      </c>
      <c r="F26" s="200">
        <f>'Budget Gold'!AA115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Gold'!Z116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Gold'!AA117</f>
        <v>0</v>
      </c>
      <c r="F27" s="200">
        <f>'Budget Gold'!AA118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Gold'!Z119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Gold'!AA120</f>
        <v>0</v>
      </c>
      <c r="F28" s="200">
        <f>'Budget Gold'!AA121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Gold'!Z122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Gold'!AA123</f>
        <v>0</v>
      </c>
      <c r="F29" s="200">
        <f>'Budget Gold'!AA124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Gold'!Z125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Gold'!AA126</f>
        <v>0</v>
      </c>
      <c r="F30" s="200">
        <f>'Budget Gold'!AA127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Gold'!Z128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Gold'!AA129</f>
        <v>0</v>
      </c>
      <c r="F31" s="200">
        <f>'Budget Gold'!AA130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Gold'!Z131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Gold'!AA132</f>
        <v>0</v>
      </c>
      <c r="F32" s="200">
        <f>'Budget Gold'!AA133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Gold'!Z134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Gold'!AA135</f>
        <v>0</v>
      </c>
      <c r="F33" s="200">
        <f>'Budget Gold'!AA136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Gold'!Z137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Gold'!AA138</f>
        <v>0</v>
      </c>
      <c r="F34" s="200">
        <f>'Budget Gold'!AA139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Gold'!Z140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Gold'!AA141</f>
        <v>0</v>
      </c>
      <c r="F35" s="200">
        <f>'Budget Gold'!AA142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Gold'!Z143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Gold'!Z7</f>
        <v>44389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Gold'!Z7</f>
        <v>44389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5948/04IsO60vu+ZU+PpXJ8JT6Pu8LCpudDWTGxjqkFAvt5/yvQ8xs0TP85C5t31X6VVeEM3CcUlI+p8p8JkQQ==" saltValue="cY1Y6qpSRL/BOP8JgA3YnQ==" spinCount="100000" sheet="1" objects="1" scenarios="1"/>
  <mergeCells count="8">
    <mergeCell ref="J43:M58"/>
    <mergeCell ref="A2:A4"/>
    <mergeCell ref="E3:H4"/>
    <mergeCell ref="G6:H6"/>
    <mergeCell ref="J7:M22"/>
    <mergeCell ref="A40:A42"/>
    <mergeCell ref="E40:H41"/>
    <mergeCell ref="G42:H42"/>
  </mergeCells>
  <conditionalFormatting sqref="G8">
    <cfRule type="cellIs" dxfId="155" priority="24" operator="equal">
      <formula>0</formula>
    </cfRule>
    <cfRule type="cellIs" dxfId="154" priority="25" operator="lessThan">
      <formula>0</formula>
    </cfRule>
    <cfRule type="cellIs" dxfId="153" priority="26" operator="greaterThan">
      <formula>0</formula>
    </cfRule>
  </conditionalFormatting>
  <conditionalFormatting sqref="G9:G35">
    <cfRule type="cellIs" dxfId="152" priority="21" operator="equal">
      <formula>0</formula>
    </cfRule>
    <cfRule type="cellIs" dxfId="151" priority="22" operator="lessThan">
      <formula>0</formula>
    </cfRule>
    <cfRule type="cellIs" dxfId="150" priority="23" operator="greaterThan">
      <formula>0</formula>
    </cfRule>
  </conditionalFormatting>
  <conditionalFormatting sqref="H8">
    <cfRule type="cellIs" dxfId="149" priority="19" operator="equal">
      <formula>"(-) de moins sur le compte épargne"</formula>
    </cfRule>
    <cfRule type="cellIs" dxfId="148" priority="20" operator="equal">
      <formula>"(+) à ajouter sur le compte épargne"</formula>
    </cfRule>
  </conditionalFormatting>
  <conditionalFormatting sqref="H9:H35">
    <cfRule type="cellIs" dxfId="147" priority="17" operator="equal">
      <formula>"(-) de moins sur le compte épargne"</formula>
    </cfRule>
    <cfRule type="cellIs" dxfId="146" priority="18" operator="equal">
      <formula>"(+) à ajouter sur le compte épargne"</formula>
    </cfRule>
  </conditionalFormatting>
  <conditionalFormatting sqref="G44">
    <cfRule type="cellIs" dxfId="145" priority="14" operator="equal">
      <formula>0</formula>
    </cfRule>
    <cfRule type="cellIs" dxfId="144" priority="15" operator="lessThan">
      <formula>0</formula>
    </cfRule>
    <cfRule type="cellIs" dxfId="143" priority="16" operator="greaterThan">
      <formula>0</formula>
    </cfRule>
  </conditionalFormatting>
  <conditionalFormatting sqref="G45:G46">
    <cfRule type="cellIs" dxfId="142" priority="11" operator="equal">
      <formula>0</formula>
    </cfRule>
    <cfRule type="cellIs" dxfId="141" priority="12" operator="lessThan">
      <formula>0</formula>
    </cfRule>
    <cfRule type="cellIs" dxfId="140" priority="13" operator="greaterThan">
      <formula>0</formula>
    </cfRule>
  </conditionalFormatting>
  <conditionalFormatting sqref="G47:G50">
    <cfRule type="cellIs" dxfId="139" priority="8" operator="equal">
      <formula>0</formula>
    </cfRule>
    <cfRule type="cellIs" dxfId="138" priority="9" operator="lessThan">
      <formula>0</formula>
    </cfRule>
    <cfRule type="cellIs" dxfId="137" priority="10" operator="greaterThan">
      <formula>0</formula>
    </cfRule>
  </conditionalFormatting>
  <conditionalFormatting sqref="G51:G73">
    <cfRule type="cellIs" dxfId="136" priority="5" operator="equal">
      <formula>0</formula>
    </cfRule>
    <cfRule type="cellIs" dxfId="135" priority="6" operator="lessThan">
      <formula>0</formula>
    </cfRule>
    <cfRule type="cellIs" dxfId="134" priority="7" operator="greaterThan">
      <formula>0</formula>
    </cfRule>
  </conditionalFormatting>
  <conditionalFormatting sqref="H44">
    <cfRule type="cellIs" dxfId="133" priority="3" operator="equal">
      <formula>"(-) de moins sur ce compte épargne"</formula>
    </cfRule>
    <cfRule type="cellIs" dxfId="132" priority="4" operator="equal">
      <formula>"(+) à ajouter sur ce compte épargne"</formula>
    </cfRule>
  </conditionalFormatting>
  <conditionalFormatting sqref="H45:H73">
    <cfRule type="cellIs" dxfId="131" priority="1" operator="equal">
      <formula>"(-) de moins sur ce compte épargne"</formula>
    </cfRule>
    <cfRule type="cellIs" dxfId="130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/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17.86328125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13" s="1" customFormat="1">
      <c r="J1" s="186"/>
      <c r="K1" s="186"/>
      <c r="L1" s="186"/>
      <c r="M1" s="186"/>
    </row>
    <row r="2" spans="1:13" ht="20.25">
      <c r="A2" s="389" t="s">
        <v>358</v>
      </c>
      <c r="B2" s="187"/>
      <c r="C2" s="163" t="s">
        <v>333</v>
      </c>
      <c r="D2" s="163"/>
      <c r="E2" s="187"/>
      <c r="F2" s="1"/>
      <c r="G2" s="1"/>
      <c r="H2" s="1"/>
      <c r="I2" s="163"/>
    </row>
    <row r="3" spans="1:13" ht="12.75" customHeight="1">
      <c r="A3" s="389"/>
      <c r="B3" s="1"/>
      <c r="C3" s="1"/>
      <c r="D3" s="189"/>
      <c r="E3" s="714">
        <f>'Budget Gold'!AC7</f>
        <v>44421</v>
      </c>
      <c r="F3" s="715"/>
      <c r="G3" s="715"/>
      <c r="H3" s="715"/>
      <c r="I3" s="1"/>
    </row>
    <row r="4" spans="1:13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13" s="1" customFormat="1">
      <c r="F5" s="191"/>
      <c r="J5" s="186"/>
      <c r="K5" s="186"/>
      <c r="L5" s="186"/>
      <c r="M5" s="186"/>
    </row>
    <row r="6" spans="1:13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13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Gold'!AC7</f>
        <v>44421</v>
      </c>
      <c r="K7" s="713"/>
      <c r="L7" s="713"/>
      <c r="M7" s="713"/>
    </row>
    <row r="8" spans="1:13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Gold'!AD29</f>
        <v>0</v>
      </c>
      <c r="F8" s="200">
        <f>'Budget Gold'!AD30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Gold'!AC31</f>
        <v>0</v>
      </c>
      <c r="J8" s="713"/>
      <c r="K8" s="713"/>
      <c r="L8" s="713"/>
      <c r="M8" s="713"/>
    </row>
    <row r="9" spans="1:13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Gold'!AD32</f>
        <v>0</v>
      </c>
      <c r="F9" s="200">
        <f>'Budget Gold'!AD33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Gold'!AC34</f>
        <v>0</v>
      </c>
      <c r="J9" s="713"/>
      <c r="K9" s="713"/>
      <c r="L9" s="713"/>
      <c r="M9" s="713"/>
    </row>
    <row r="10" spans="1:13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Gold'!AD35</f>
        <v>0</v>
      </c>
      <c r="F10" s="200">
        <f>'Budget Gold'!AD36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Gold'!AC37</f>
        <v>0</v>
      </c>
      <c r="J10" s="713"/>
      <c r="K10" s="713"/>
      <c r="L10" s="713"/>
      <c r="M10" s="713"/>
    </row>
    <row r="11" spans="1:13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Gold'!AD38</f>
        <v>0</v>
      </c>
      <c r="F11" s="200">
        <f>'Budget Gold'!AD39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Gold'!AC40</f>
        <v>0</v>
      </c>
      <c r="J11" s="713"/>
      <c r="K11" s="713"/>
      <c r="L11" s="713"/>
      <c r="M11" s="713"/>
    </row>
    <row r="12" spans="1:13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Gold'!AD41</f>
        <v>0</v>
      </c>
      <c r="F12" s="200">
        <f>'Budget Gold'!AD42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Gold'!AC43</f>
        <v>0</v>
      </c>
      <c r="J12" s="713"/>
      <c r="K12" s="713"/>
      <c r="L12" s="713"/>
      <c r="M12" s="713"/>
    </row>
    <row r="13" spans="1:13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Gold'!AD44</f>
        <v>0</v>
      </c>
      <c r="F13" s="200">
        <f>'Budget Gold'!AD45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Gold'!AC46</f>
        <v>0</v>
      </c>
      <c r="J13" s="713"/>
      <c r="K13" s="713"/>
      <c r="L13" s="713"/>
      <c r="M13" s="713"/>
    </row>
    <row r="14" spans="1:13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Gold'!AD47</f>
        <v>0</v>
      </c>
      <c r="F14" s="200">
        <f>'Budget Gold'!AD48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Gold'!AC49</f>
        <v>0</v>
      </c>
      <c r="J14" s="713"/>
      <c r="K14" s="713"/>
      <c r="L14" s="713"/>
      <c r="M14" s="713"/>
    </row>
    <row r="15" spans="1:13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Gold'!AD50</f>
        <v>0</v>
      </c>
      <c r="F15" s="200">
        <f>'Budget Gold'!AD51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Gold'!AC52</f>
        <v>0</v>
      </c>
      <c r="J15" s="713"/>
      <c r="K15" s="713"/>
      <c r="L15" s="713"/>
      <c r="M15" s="713"/>
    </row>
    <row r="16" spans="1:13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Gold'!AD53</f>
        <v>0</v>
      </c>
      <c r="F16" s="200">
        <f>'Budget Gold'!AD54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Gold'!AC55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Gold'!AD56</f>
        <v>0</v>
      </c>
      <c r="F17" s="200">
        <f>'Budget Gold'!AD57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Gold'!AC58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Gold'!AD59</f>
        <v>0</v>
      </c>
      <c r="F18" s="200">
        <f>'Budget Gold'!AD60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Gold'!AC61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Gold'!AD62</f>
        <v>0</v>
      </c>
      <c r="F19" s="200">
        <f>'Budget Gold'!AD63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Gold'!AC64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Gold'!AD65</f>
        <v>0</v>
      </c>
      <c r="F20" s="200">
        <f>'Budget Gold'!AD66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Gold'!AC67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Gold'!AD68</f>
        <v>0</v>
      </c>
      <c r="F21" s="200">
        <f>'Budget Gold'!AD69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Gold'!AC70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Gold'!AD71</f>
        <v>0</v>
      </c>
      <c r="F22" s="200">
        <f>'Budget Gold'!AD72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Gold'!AC73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Gold'!AD74</f>
        <v>0</v>
      </c>
      <c r="F23" s="200">
        <f>'Budget Gold'!AD75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Gold'!AC76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Gold'!AD108</f>
        <v>0</v>
      </c>
      <c r="F24" s="200">
        <f>'Budget Gold'!AD109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Gold'!AC110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Gold'!AD111</f>
        <v>0</v>
      </c>
      <c r="F25" s="200">
        <f>'Budget Gold'!AD112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Gold'!AC113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Gold'!AD114</f>
        <v>0</v>
      </c>
      <c r="F26" s="200">
        <f>'Budget Gold'!AD115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Gold'!AC116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Gold'!AD117</f>
        <v>0</v>
      </c>
      <c r="F27" s="200">
        <f>'Budget Gold'!AD118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Gold'!AC119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Gold'!AD120</f>
        <v>0</v>
      </c>
      <c r="F28" s="200">
        <f>'Budget Gold'!AD121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Gold'!AC122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Gold'!AD123</f>
        <v>0</v>
      </c>
      <c r="F29" s="200">
        <f>'Budget Gold'!AD124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Gold'!AC125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Gold'!AD126</f>
        <v>0</v>
      </c>
      <c r="F30" s="200">
        <f>'Budget Gold'!AD127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Gold'!AC128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Gold'!AD129</f>
        <v>0</v>
      </c>
      <c r="F31" s="200">
        <f>'Budget Gold'!AD130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Gold'!AC131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Gold'!AD132</f>
        <v>0</v>
      </c>
      <c r="F32" s="200">
        <f>'Budget Gold'!AD133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Gold'!AC134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Gold'!AD135</f>
        <v>0</v>
      </c>
      <c r="F33" s="200">
        <f>'Budget Gold'!AD136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Gold'!AC137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Gold'!AD138</f>
        <v>0</v>
      </c>
      <c r="F34" s="200">
        <f>'Budget Gold'!AD139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Gold'!AC140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Gold'!AD141</f>
        <v>0</v>
      </c>
      <c r="F35" s="200">
        <f>'Budget Gold'!AD142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Gold'!AC143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Gold'!AC7</f>
        <v>44421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Gold'!AC7</f>
        <v>44421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ml+58/PiiEqCSFUNWirkVoeXHzQnnyZx3jYSd+lDJ6IYk8CTjfyOgOH/FonDnmJVxkgBlsztpsP4LlAd55338Q==" saltValue="PllWbiNDHq6FPtHtnoJDiA==" spinCount="100000" sheet="1" objects="1" scenarios="1"/>
  <mergeCells count="8">
    <mergeCell ref="J43:M58"/>
    <mergeCell ref="A2:A4"/>
    <mergeCell ref="E3:H4"/>
    <mergeCell ref="G6:H6"/>
    <mergeCell ref="J7:M22"/>
    <mergeCell ref="A40:A42"/>
    <mergeCell ref="E40:H41"/>
    <mergeCell ref="G42:H42"/>
  </mergeCells>
  <conditionalFormatting sqref="G8">
    <cfRule type="cellIs" dxfId="129" priority="24" operator="equal">
      <formula>0</formula>
    </cfRule>
    <cfRule type="cellIs" dxfId="128" priority="25" operator="lessThan">
      <formula>0</formula>
    </cfRule>
    <cfRule type="cellIs" dxfId="127" priority="26" operator="greaterThan">
      <formula>0</formula>
    </cfRule>
  </conditionalFormatting>
  <conditionalFormatting sqref="G9:G35">
    <cfRule type="cellIs" dxfId="126" priority="21" operator="equal">
      <formula>0</formula>
    </cfRule>
    <cfRule type="cellIs" dxfId="125" priority="22" operator="lessThan">
      <formula>0</formula>
    </cfRule>
    <cfRule type="cellIs" dxfId="124" priority="23" operator="greaterThan">
      <formula>0</formula>
    </cfRule>
  </conditionalFormatting>
  <conditionalFormatting sqref="H8">
    <cfRule type="cellIs" dxfId="123" priority="19" operator="equal">
      <formula>"(-) de moins sur le compte épargne"</formula>
    </cfRule>
    <cfRule type="cellIs" dxfId="122" priority="20" operator="equal">
      <formula>"(+) à ajouter sur le compte épargne"</formula>
    </cfRule>
  </conditionalFormatting>
  <conditionalFormatting sqref="H9:H35">
    <cfRule type="cellIs" dxfId="121" priority="17" operator="equal">
      <formula>"(-) de moins sur le compte épargne"</formula>
    </cfRule>
    <cfRule type="cellIs" dxfId="120" priority="18" operator="equal">
      <formula>"(+) à ajouter sur le compte épargne"</formula>
    </cfRule>
  </conditionalFormatting>
  <conditionalFormatting sqref="G44">
    <cfRule type="cellIs" dxfId="119" priority="14" operator="equal">
      <formula>0</formula>
    </cfRule>
    <cfRule type="cellIs" dxfId="118" priority="15" operator="lessThan">
      <formula>0</formula>
    </cfRule>
    <cfRule type="cellIs" dxfId="117" priority="16" operator="greaterThan">
      <formula>0</formula>
    </cfRule>
  </conditionalFormatting>
  <conditionalFormatting sqref="G45:G46">
    <cfRule type="cellIs" dxfId="116" priority="11" operator="equal">
      <formula>0</formula>
    </cfRule>
    <cfRule type="cellIs" dxfId="115" priority="12" operator="lessThan">
      <formula>0</formula>
    </cfRule>
    <cfRule type="cellIs" dxfId="114" priority="13" operator="greaterThan">
      <formula>0</formula>
    </cfRule>
  </conditionalFormatting>
  <conditionalFormatting sqref="G47:G50">
    <cfRule type="cellIs" dxfId="113" priority="8" operator="equal">
      <formula>0</formula>
    </cfRule>
    <cfRule type="cellIs" dxfId="112" priority="9" operator="lessThan">
      <formula>0</formula>
    </cfRule>
    <cfRule type="cellIs" dxfId="111" priority="10" operator="greaterThan">
      <formula>0</formula>
    </cfRule>
  </conditionalFormatting>
  <conditionalFormatting sqref="G51:G73">
    <cfRule type="cellIs" dxfId="110" priority="5" operator="equal">
      <formula>0</formula>
    </cfRule>
    <cfRule type="cellIs" dxfId="109" priority="6" operator="lessThan">
      <formula>0</formula>
    </cfRule>
    <cfRule type="cellIs" dxfId="108" priority="7" operator="greaterThan">
      <formula>0</formula>
    </cfRule>
  </conditionalFormatting>
  <conditionalFormatting sqref="H44">
    <cfRule type="cellIs" dxfId="107" priority="3" operator="equal">
      <formula>"(-) de moins sur ce compte épargne"</formula>
    </cfRule>
    <cfRule type="cellIs" dxfId="106" priority="4" operator="equal">
      <formula>"(+) à ajouter sur ce compte épargne"</formula>
    </cfRule>
  </conditionalFormatting>
  <conditionalFormatting sqref="H45:H73">
    <cfRule type="cellIs" dxfId="105" priority="1" operator="equal">
      <formula>"(-) de moins sur ce compte épargne"</formula>
    </cfRule>
    <cfRule type="cellIs" dxfId="104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workbookViewId="0">
      <selection activeCell="E2" sqref="E2:E4"/>
    </sheetView>
  </sheetViews>
  <sheetFormatPr baseColWidth="10" defaultColWidth="11.3984375" defaultRowHeight="12.75"/>
  <cols>
    <col min="1" max="1" width="11.3984375" style="69"/>
    <col min="2" max="2" width="33.73046875" style="69" customWidth="1"/>
    <col min="3" max="3" width="5.3984375" style="70" customWidth="1"/>
    <col min="4" max="4" width="1.265625" style="69" customWidth="1"/>
    <col min="5" max="5" width="35.1328125" style="69" customWidth="1"/>
    <col min="6" max="7" width="11.3984375" style="69"/>
    <col min="8" max="8" width="35.265625" style="69" bestFit="1" customWidth="1"/>
    <col min="9" max="16384" width="11.3984375" style="69"/>
  </cols>
  <sheetData>
    <row r="1" spans="2:8" ht="7.5" customHeight="1"/>
    <row r="2" spans="2:8" s="70" customFormat="1">
      <c r="B2" s="389" t="s">
        <v>358</v>
      </c>
      <c r="E2" s="392" t="s">
        <v>342</v>
      </c>
    </row>
    <row r="3" spans="2:8" s="70" customFormat="1">
      <c r="B3" s="389"/>
      <c r="E3" s="392"/>
    </row>
    <row r="4" spans="2:8" s="70" customFormat="1">
      <c r="B4" s="389"/>
      <c r="E4" s="392"/>
    </row>
    <row r="6" spans="2:8" ht="15">
      <c r="B6" s="71" t="s">
        <v>303</v>
      </c>
    </row>
    <row r="7" spans="2:8">
      <c r="B7" s="70" t="s">
        <v>305</v>
      </c>
    </row>
    <row r="8" spans="2:8">
      <c r="B8" s="70"/>
      <c r="C8" s="70">
        <v>1</v>
      </c>
      <c r="E8" s="378"/>
      <c r="G8" s="72" t="s">
        <v>237</v>
      </c>
      <c r="H8" s="73" t="s">
        <v>307</v>
      </c>
    </row>
    <row r="9" spans="2:8">
      <c r="C9" s="70">
        <v>2</v>
      </c>
      <c r="E9" s="378"/>
      <c r="H9" s="73" t="s">
        <v>306</v>
      </c>
    </row>
    <row r="10" spans="2:8">
      <c r="C10" s="70">
        <v>3</v>
      </c>
      <c r="E10" s="378"/>
      <c r="H10" s="73" t="s">
        <v>308</v>
      </c>
    </row>
    <row r="11" spans="2:8">
      <c r="C11" s="70">
        <f>C10+1</f>
        <v>4</v>
      </c>
      <c r="E11" s="379"/>
      <c r="H11" s="73" t="s">
        <v>380</v>
      </c>
    </row>
    <row r="12" spans="2:8">
      <c r="C12" s="70">
        <f t="shared" ref="C12:C14" si="0">C11+1</f>
        <v>5</v>
      </c>
      <c r="E12" s="379"/>
      <c r="H12" s="73" t="s">
        <v>500</v>
      </c>
    </row>
    <row r="13" spans="2:8">
      <c r="C13" s="70">
        <f t="shared" si="0"/>
        <v>6</v>
      </c>
      <c r="E13" s="380"/>
    </row>
    <row r="14" spans="2:8">
      <c r="C14" s="70">
        <f t="shared" si="0"/>
        <v>7</v>
      </c>
      <c r="E14" s="380"/>
    </row>
    <row r="17" spans="2:8" ht="15">
      <c r="B17" s="71" t="s">
        <v>499</v>
      </c>
    </row>
    <row r="18" spans="2:8">
      <c r="B18" s="70" t="s">
        <v>304</v>
      </c>
    </row>
    <row r="19" spans="2:8">
      <c r="B19" s="70" t="s">
        <v>343</v>
      </c>
      <c r="C19" s="70">
        <v>1</v>
      </c>
      <c r="E19" s="378"/>
      <c r="G19" s="72" t="s">
        <v>237</v>
      </c>
      <c r="H19" s="73" t="s">
        <v>240</v>
      </c>
    </row>
    <row r="20" spans="2:8">
      <c r="C20" s="70">
        <v>2</v>
      </c>
      <c r="E20" s="378"/>
      <c r="H20" s="73" t="s">
        <v>241</v>
      </c>
    </row>
    <row r="21" spans="2:8">
      <c r="C21" s="70">
        <v>3</v>
      </c>
      <c r="E21" s="378"/>
      <c r="H21" s="73" t="s">
        <v>238</v>
      </c>
    </row>
    <row r="22" spans="2:8">
      <c r="C22" s="70">
        <f>C21+1</f>
        <v>4</v>
      </c>
      <c r="E22" s="379"/>
      <c r="H22" s="73" t="s">
        <v>239</v>
      </c>
    </row>
    <row r="23" spans="2:8">
      <c r="C23" s="70">
        <f t="shared" ref="C23:C48" si="1">C22+1</f>
        <v>5</v>
      </c>
      <c r="E23" s="379"/>
      <c r="H23" s="73" t="s">
        <v>359</v>
      </c>
    </row>
    <row r="24" spans="2:8">
      <c r="C24" s="70">
        <f t="shared" si="1"/>
        <v>6</v>
      </c>
      <c r="E24" s="379"/>
      <c r="H24" s="73" t="s">
        <v>380</v>
      </c>
    </row>
    <row r="25" spans="2:8">
      <c r="C25" s="70">
        <f t="shared" si="1"/>
        <v>7</v>
      </c>
      <c r="E25" s="380"/>
    </row>
    <row r="26" spans="2:8">
      <c r="C26" s="70">
        <f t="shared" si="1"/>
        <v>8</v>
      </c>
      <c r="E26" s="380"/>
    </row>
    <row r="27" spans="2:8">
      <c r="C27" s="70">
        <f t="shared" si="1"/>
        <v>9</v>
      </c>
      <c r="E27" s="380"/>
    </row>
    <row r="28" spans="2:8">
      <c r="C28" s="70">
        <f t="shared" si="1"/>
        <v>10</v>
      </c>
      <c r="E28" s="380"/>
    </row>
    <row r="29" spans="2:8">
      <c r="C29" s="70">
        <f t="shared" si="1"/>
        <v>11</v>
      </c>
      <c r="E29" s="380"/>
    </row>
    <row r="30" spans="2:8">
      <c r="C30" s="70">
        <f t="shared" si="1"/>
        <v>12</v>
      </c>
      <c r="E30" s="380"/>
    </row>
    <row r="31" spans="2:8">
      <c r="C31" s="70">
        <f t="shared" si="1"/>
        <v>13</v>
      </c>
      <c r="E31" s="380"/>
    </row>
    <row r="32" spans="2:8">
      <c r="C32" s="70">
        <f t="shared" si="1"/>
        <v>14</v>
      </c>
      <c r="E32" s="380"/>
    </row>
    <row r="33" spans="3:5">
      <c r="C33" s="70">
        <f t="shared" si="1"/>
        <v>15</v>
      </c>
      <c r="E33" s="380"/>
    </row>
    <row r="34" spans="3:5">
      <c r="C34" s="70">
        <f t="shared" si="1"/>
        <v>16</v>
      </c>
      <c r="E34" s="380"/>
    </row>
    <row r="35" spans="3:5">
      <c r="C35" s="70">
        <f t="shared" si="1"/>
        <v>17</v>
      </c>
      <c r="E35" s="380"/>
    </row>
    <row r="36" spans="3:5">
      <c r="C36" s="70">
        <f t="shared" si="1"/>
        <v>18</v>
      </c>
      <c r="E36" s="380"/>
    </row>
    <row r="37" spans="3:5">
      <c r="C37" s="70">
        <f t="shared" si="1"/>
        <v>19</v>
      </c>
      <c r="E37" s="380"/>
    </row>
    <row r="38" spans="3:5">
      <c r="C38" s="70">
        <f t="shared" si="1"/>
        <v>20</v>
      </c>
      <c r="E38" s="380"/>
    </row>
    <row r="39" spans="3:5">
      <c r="C39" s="70">
        <f t="shared" si="1"/>
        <v>21</v>
      </c>
      <c r="E39" s="380"/>
    </row>
    <row r="40" spans="3:5">
      <c r="C40" s="70">
        <f t="shared" si="1"/>
        <v>22</v>
      </c>
      <c r="E40" s="380"/>
    </row>
    <row r="41" spans="3:5">
      <c r="C41" s="70">
        <f t="shared" si="1"/>
        <v>23</v>
      </c>
      <c r="E41" s="380"/>
    </row>
    <row r="42" spans="3:5">
      <c r="C42" s="70">
        <f t="shared" si="1"/>
        <v>24</v>
      </c>
      <c r="E42" s="380"/>
    </row>
    <row r="43" spans="3:5">
      <c r="C43" s="70">
        <f t="shared" si="1"/>
        <v>25</v>
      </c>
      <c r="E43" s="380"/>
    </row>
    <row r="44" spans="3:5">
      <c r="C44" s="70">
        <f t="shared" si="1"/>
        <v>26</v>
      </c>
      <c r="E44" s="380"/>
    </row>
    <row r="45" spans="3:5">
      <c r="C45" s="70">
        <f t="shared" si="1"/>
        <v>27</v>
      </c>
      <c r="E45" s="380"/>
    </row>
    <row r="46" spans="3:5">
      <c r="C46" s="70">
        <f t="shared" si="1"/>
        <v>28</v>
      </c>
      <c r="E46" s="380"/>
    </row>
    <row r="47" spans="3:5">
      <c r="C47" s="70">
        <f t="shared" si="1"/>
        <v>29</v>
      </c>
      <c r="E47" s="380"/>
    </row>
    <row r="48" spans="3:5">
      <c r="C48" s="70">
        <f t="shared" si="1"/>
        <v>30</v>
      </c>
      <c r="E48" s="380"/>
    </row>
  </sheetData>
  <sheetProtection algorithmName="SHA-512" hashValue="iBF0Rx8F7tZd1R4vdqBKMBOb64eivmfFq+cBw661ZoZ33OFkNkhDjhk3UfoSb+NY+/AzzmW1EZVLROgFRFxnIg==" saltValue="Sg/yFusUA3BhYlb2tW6rRg==" spinCount="100000" sheet="1" scenarios="1" insertHyperlinks="0"/>
  <mergeCells count="2">
    <mergeCell ref="B2:B4"/>
    <mergeCell ref="E2:E4"/>
  </mergeCells>
  <hyperlinks>
    <hyperlink ref="B2" location="'Budget Gold'!A1" display="Retour au budget"/>
    <hyperlink ref="E2:E4" location="Menu!A1" tooltip="Accéder au Menu général" display="Retour au Menu"/>
    <hyperlink ref="B2:B4" location="'Budget Gold'!A1" tooltip="Accéder au Budget Gold" display="Retour au budget"/>
  </hyperlink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/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17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13" s="1" customFormat="1">
      <c r="J1" s="186"/>
      <c r="K1" s="186"/>
      <c r="L1" s="186"/>
      <c r="M1" s="186"/>
    </row>
    <row r="2" spans="1:13" ht="20.25">
      <c r="A2" s="389" t="s">
        <v>358</v>
      </c>
      <c r="B2" s="187"/>
      <c r="C2" s="163" t="s">
        <v>333</v>
      </c>
      <c r="D2" s="163"/>
      <c r="E2" s="187"/>
      <c r="F2" s="1"/>
      <c r="G2" s="1"/>
      <c r="H2" s="1"/>
      <c r="I2" s="163"/>
    </row>
    <row r="3" spans="1:13" ht="12.75" customHeight="1">
      <c r="A3" s="389"/>
      <c r="B3" s="1"/>
      <c r="C3" s="1"/>
      <c r="D3" s="189"/>
      <c r="E3" s="714">
        <f>'Budget Gold'!AF7</f>
        <v>44453</v>
      </c>
      <c r="F3" s="715"/>
      <c r="G3" s="715"/>
      <c r="H3" s="715"/>
      <c r="I3" s="1"/>
    </row>
    <row r="4" spans="1:13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13" s="1" customFormat="1">
      <c r="F5" s="191"/>
      <c r="J5" s="186"/>
      <c r="K5" s="186"/>
      <c r="L5" s="186"/>
      <c r="M5" s="186"/>
    </row>
    <row r="6" spans="1:13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13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Gold'!AF7</f>
        <v>44453</v>
      </c>
      <c r="K7" s="713"/>
      <c r="L7" s="713"/>
      <c r="M7" s="713"/>
    </row>
    <row r="8" spans="1:13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Gold'!AG29</f>
        <v>0</v>
      </c>
      <c r="F8" s="200">
        <f>'Budget Gold'!AG30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Gold'!AF31</f>
        <v>0</v>
      </c>
      <c r="J8" s="713"/>
      <c r="K8" s="713"/>
      <c r="L8" s="713"/>
      <c r="M8" s="713"/>
    </row>
    <row r="9" spans="1:13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Gold'!AG32</f>
        <v>0</v>
      </c>
      <c r="F9" s="200">
        <f>'Budget Gold'!AG33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Gold'!AF34</f>
        <v>0</v>
      </c>
      <c r="J9" s="713"/>
      <c r="K9" s="713"/>
      <c r="L9" s="713"/>
      <c r="M9" s="713"/>
    </row>
    <row r="10" spans="1:13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Gold'!AG35</f>
        <v>0</v>
      </c>
      <c r="F10" s="200">
        <f>'Budget Gold'!AG36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Gold'!AF37</f>
        <v>0</v>
      </c>
      <c r="J10" s="713"/>
      <c r="K10" s="713"/>
      <c r="L10" s="713"/>
      <c r="M10" s="713"/>
    </row>
    <row r="11" spans="1:13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Gold'!AG38</f>
        <v>0</v>
      </c>
      <c r="F11" s="200">
        <f>'Budget Gold'!AG39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Gold'!AF40</f>
        <v>0</v>
      </c>
      <c r="J11" s="713"/>
      <c r="K11" s="713"/>
      <c r="L11" s="713"/>
      <c r="M11" s="713"/>
    </row>
    <row r="12" spans="1:13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Gold'!AG41</f>
        <v>0</v>
      </c>
      <c r="F12" s="200">
        <f>'Budget Gold'!AG42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Gold'!AF43</f>
        <v>0</v>
      </c>
      <c r="J12" s="713"/>
      <c r="K12" s="713"/>
      <c r="L12" s="713"/>
      <c r="M12" s="713"/>
    </row>
    <row r="13" spans="1:13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Gold'!AG44</f>
        <v>0</v>
      </c>
      <c r="F13" s="200">
        <f>'Budget Gold'!AG45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Gold'!AF46</f>
        <v>0</v>
      </c>
      <c r="J13" s="713"/>
      <c r="K13" s="713"/>
      <c r="L13" s="713"/>
      <c r="M13" s="713"/>
    </row>
    <row r="14" spans="1:13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Gold'!AG47</f>
        <v>0</v>
      </c>
      <c r="F14" s="200">
        <f>'Budget Gold'!AG48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Gold'!AF49</f>
        <v>0</v>
      </c>
      <c r="J14" s="713"/>
      <c r="K14" s="713"/>
      <c r="L14" s="713"/>
      <c r="M14" s="713"/>
    </row>
    <row r="15" spans="1:13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Gold'!AG50</f>
        <v>0</v>
      </c>
      <c r="F15" s="200">
        <f>'Budget Gold'!AG51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Gold'!AF52</f>
        <v>0</v>
      </c>
      <c r="J15" s="713"/>
      <c r="K15" s="713"/>
      <c r="L15" s="713"/>
      <c r="M15" s="713"/>
    </row>
    <row r="16" spans="1:13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Gold'!AG53</f>
        <v>0</v>
      </c>
      <c r="F16" s="200">
        <f>'Budget Gold'!AG54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Gold'!AF55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Gold'!AG56</f>
        <v>0</v>
      </c>
      <c r="F17" s="200">
        <f>'Budget Gold'!AG57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Gold'!AF58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Gold'!AG59</f>
        <v>0</v>
      </c>
      <c r="F18" s="200">
        <f>'Budget Gold'!AG60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Gold'!AF61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Gold'!AG62</f>
        <v>0</v>
      </c>
      <c r="F19" s="200">
        <f>'Budget Gold'!AG63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Gold'!AF64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Gold'!AG65</f>
        <v>0</v>
      </c>
      <c r="F20" s="200">
        <f>'Budget Gold'!AG66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Gold'!AF67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Gold'!AG68</f>
        <v>0</v>
      </c>
      <c r="F21" s="200">
        <f>'Budget Gold'!AG69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Gold'!AF70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Gold'!AG71</f>
        <v>0</v>
      </c>
      <c r="F22" s="200">
        <f>'Budget Gold'!AG72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Gold'!AF73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Gold'!AG74</f>
        <v>0</v>
      </c>
      <c r="F23" s="200">
        <f>'Budget Gold'!AG75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Gold'!AF76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Gold'!AG108</f>
        <v>0</v>
      </c>
      <c r="F24" s="200">
        <f>'Budget Gold'!AG109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Gold'!AF110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Gold'!AG111</f>
        <v>0</v>
      </c>
      <c r="F25" s="200">
        <f>'Budget Gold'!AG112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Gold'!AF113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Gold'!AG114</f>
        <v>0</v>
      </c>
      <c r="F26" s="200">
        <f>'Budget Gold'!AG115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Gold'!AF116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Gold'!AG117</f>
        <v>0</v>
      </c>
      <c r="F27" s="200">
        <f>'Budget Gold'!AG118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Gold'!AF119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Gold'!AG120</f>
        <v>0</v>
      </c>
      <c r="F28" s="200">
        <f>'Budget Gold'!AG121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Gold'!AF122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Gold'!AG123</f>
        <v>0</v>
      </c>
      <c r="F29" s="200">
        <f>'Budget Gold'!AG124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Gold'!AF125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Gold'!AG126</f>
        <v>0</v>
      </c>
      <c r="F30" s="200">
        <f>'Budget Gold'!AG127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Gold'!AF128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Gold'!AG129</f>
        <v>0</v>
      </c>
      <c r="F31" s="200">
        <f>'Budget Gold'!AG130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Gold'!AF131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Gold'!AG132</f>
        <v>0</v>
      </c>
      <c r="F32" s="200">
        <f>'Budget Gold'!AG133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Gold'!AF134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Gold'!AG135</f>
        <v>0</v>
      </c>
      <c r="F33" s="200">
        <f>'Budget Gold'!AG136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Gold'!AF137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Gold'!AG138</f>
        <v>0</v>
      </c>
      <c r="F34" s="200">
        <f>'Budget Gold'!AG139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Gold'!AF140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Gold'!AG141</f>
        <v>0</v>
      </c>
      <c r="F35" s="200">
        <f>'Budget Gold'!AG142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Gold'!AF143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Gold'!AF7</f>
        <v>44453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Gold'!AF7</f>
        <v>44453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LeIBTnzNv63OiC2cfIwwwrhaDnu8rlDL3saRQ8wueuRRplt77Bkl/y3A6oPFF1Fm+vX+TGFqBOhv1CRLxIkzQQ==" saltValue="0nxFSU517EG8xvFFWW7YDQ==" spinCount="100000" sheet="1" objects="1" scenarios="1"/>
  <mergeCells count="8">
    <mergeCell ref="J43:M58"/>
    <mergeCell ref="A2:A4"/>
    <mergeCell ref="E3:H4"/>
    <mergeCell ref="G6:H6"/>
    <mergeCell ref="J7:M22"/>
    <mergeCell ref="A40:A42"/>
    <mergeCell ref="E40:H41"/>
    <mergeCell ref="G42:H42"/>
  </mergeCells>
  <conditionalFormatting sqref="G8">
    <cfRule type="cellIs" dxfId="103" priority="24" operator="equal">
      <formula>0</formula>
    </cfRule>
    <cfRule type="cellIs" dxfId="102" priority="25" operator="lessThan">
      <formula>0</formula>
    </cfRule>
    <cfRule type="cellIs" dxfId="101" priority="26" operator="greaterThan">
      <formula>0</formula>
    </cfRule>
  </conditionalFormatting>
  <conditionalFormatting sqref="G9:G35">
    <cfRule type="cellIs" dxfId="100" priority="21" operator="equal">
      <formula>0</formula>
    </cfRule>
    <cfRule type="cellIs" dxfId="99" priority="22" operator="lessThan">
      <formula>0</formula>
    </cfRule>
    <cfRule type="cellIs" dxfId="98" priority="23" operator="greaterThan">
      <formula>0</formula>
    </cfRule>
  </conditionalFormatting>
  <conditionalFormatting sqref="H8">
    <cfRule type="cellIs" dxfId="97" priority="19" operator="equal">
      <formula>"(-) de moins sur le compte épargne"</formula>
    </cfRule>
    <cfRule type="cellIs" dxfId="96" priority="20" operator="equal">
      <formula>"(+) à ajouter sur le compte épargne"</formula>
    </cfRule>
  </conditionalFormatting>
  <conditionalFormatting sqref="H9:H35">
    <cfRule type="cellIs" dxfId="95" priority="17" operator="equal">
      <formula>"(-) de moins sur le compte épargne"</formula>
    </cfRule>
    <cfRule type="cellIs" dxfId="94" priority="18" operator="equal">
      <formula>"(+) à ajouter sur le compte épargne"</formula>
    </cfRule>
  </conditionalFormatting>
  <conditionalFormatting sqref="G44">
    <cfRule type="cellIs" dxfId="93" priority="14" operator="equal">
      <formula>0</formula>
    </cfRule>
    <cfRule type="cellIs" dxfId="92" priority="15" operator="lessThan">
      <formula>0</formula>
    </cfRule>
    <cfRule type="cellIs" dxfId="91" priority="16" operator="greaterThan">
      <formula>0</formula>
    </cfRule>
  </conditionalFormatting>
  <conditionalFormatting sqref="G45:G46">
    <cfRule type="cellIs" dxfId="90" priority="11" operator="equal">
      <formula>0</formula>
    </cfRule>
    <cfRule type="cellIs" dxfId="89" priority="12" operator="lessThan">
      <formula>0</formula>
    </cfRule>
    <cfRule type="cellIs" dxfId="88" priority="13" operator="greaterThan">
      <formula>0</formula>
    </cfRule>
  </conditionalFormatting>
  <conditionalFormatting sqref="G47:G50">
    <cfRule type="cellIs" dxfId="87" priority="8" operator="equal">
      <formula>0</formula>
    </cfRule>
    <cfRule type="cellIs" dxfId="86" priority="9" operator="lessThan">
      <formula>0</formula>
    </cfRule>
    <cfRule type="cellIs" dxfId="85" priority="10" operator="greaterThan">
      <formula>0</formula>
    </cfRule>
  </conditionalFormatting>
  <conditionalFormatting sqref="G51:G73">
    <cfRule type="cellIs" dxfId="84" priority="5" operator="equal">
      <formula>0</formula>
    </cfRule>
    <cfRule type="cellIs" dxfId="83" priority="6" operator="lessThan">
      <formula>0</formula>
    </cfRule>
    <cfRule type="cellIs" dxfId="82" priority="7" operator="greaterThan">
      <formula>0</formula>
    </cfRule>
  </conditionalFormatting>
  <conditionalFormatting sqref="H44">
    <cfRule type="cellIs" dxfId="81" priority="3" operator="equal">
      <formula>"(-) de moins sur ce compte épargne"</formula>
    </cfRule>
    <cfRule type="cellIs" dxfId="80" priority="4" operator="equal">
      <formula>"(+) à ajouter sur ce compte épargne"</formula>
    </cfRule>
  </conditionalFormatting>
  <conditionalFormatting sqref="H45:H73">
    <cfRule type="cellIs" dxfId="79" priority="1" operator="equal">
      <formula>"(-) de moins sur ce compte épargne"</formula>
    </cfRule>
    <cfRule type="cellIs" dxfId="78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/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17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13" s="1" customFormat="1">
      <c r="J1" s="186"/>
      <c r="K1" s="186"/>
      <c r="L1" s="186"/>
      <c r="M1" s="186"/>
    </row>
    <row r="2" spans="1:13" ht="20.25">
      <c r="A2" s="389" t="s">
        <v>358</v>
      </c>
      <c r="B2" s="187"/>
      <c r="C2" s="163" t="s">
        <v>333</v>
      </c>
      <c r="D2" s="163"/>
      <c r="E2" s="187"/>
      <c r="F2" s="1"/>
      <c r="G2" s="1"/>
      <c r="H2" s="1"/>
      <c r="I2" s="163"/>
    </row>
    <row r="3" spans="1:13" ht="12.75" customHeight="1">
      <c r="A3" s="389"/>
      <c r="B3" s="1"/>
      <c r="C3" s="1"/>
      <c r="D3" s="189"/>
      <c r="E3" s="714">
        <f>'Budget Gold'!AI7</f>
        <v>44485</v>
      </c>
      <c r="F3" s="715"/>
      <c r="G3" s="715"/>
      <c r="H3" s="715"/>
      <c r="I3" s="1"/>
    </row>
    <row r="4" spans="1:13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13" s="1" customFormat="1">
      <c r="F5" s="191"/>
      <c r="J5" s="186"/>
      <c r="K5" s="186"/>
      <c r="L5" s="186"/>
      <c r="M5" s="186"/>
    </row>
    <row r="6" spans="1:13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13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Gold'!AI7</f>
        <v>44485</v>
      </c>
      <c r="K7" s="713"/>
      <c r="L7" s="713"/>
      <c r="M7" s="713"/>
    </row>
    <row r="8" spans="1:13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Gold'!AJ29</f>
        <v>0</v>
      </c>
      <c r="F8" s="200">
        <f>'Budget Gold'!AJ30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Gold'!AI31</f>
        <v>0</v>
      </c>
      <c r="J8" s="713"/>
      <c r="K8" s="713"/>
      <c r="L8" s="713"/>
      <c r="M8" s="713"/>
    </row>
    <row r="9" spans="1:13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Gold'!AJ32</f>
        <v>0</v>
      </c>
      <c r="F9" s="200">
        <f>'Budget Gold'!AJ33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Gold'!AI34</f>
        <v>0</v>
      </c>
      <c r="J9" s="713"/>
      <c r="K9" s="713"/>
      <c r="L9" s="713"/>
      <c r="M9" s="713"/>
    </row>
    <row r="10" spans="1:13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Gold'!AJ35</f>
        <v>0</v>
      </c>
      <c r="F10" s="200">
        <f>'Budget Gold'!AJ36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Gold'!AI37</f>
        <v>0</v>
      </c>
      <c r="J10" s="713"/>
      <c r="K10" s="713"/>
      <c r="L10" s="713"/>
      <c r="M10" s="713"/>
    </row>
    <row r="11" spans="1:13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Gold'!AJ38</f>
        <v>0</v>
      </c>
      <c r="F11" s="200">
        <f>'Budget Gold'!AJ39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Gold'!AI40</f>
        <v>0</v>
      </c>
      <c r="J11" s="713"/>
      <c r="K11" s="713"/>
      <c r="L11" s="713"/>
      <c r="M11" s="713"/>
    </row>
    <row r="12" spans="1:13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Gold'!AJ41</f>
        <v>0</v>
      </c>
      <c r="F12" s="200">
        <f>'Budget Gold'!AJ42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Gold'!AI43</f>
        <v>0</v>
      </c>
      <c r="J12" s="713"/>
      <c r="K12" s="713"/>
      <c r="L12" s="713"/>
      <c r="M12" s="713"/>
    </row>
    <row r="13" spans="1:13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Gold'!AJ44</f>
        <v>0</v>
      </c>
      <c r="F13" s="200">
        <f>'Budget Gold'!AJ45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Gold'!AI46</f>
        <v>0</v>
      </c>
      <c r="J13" s="713"/>
      <c r="K13" s="713"/>
      <c r="L13" s="713"/>
      <c r="M13" s="713"/>
    </row>
    <row r="14" spans="1:13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Gold'!AJ47</f>
        <v>0</v>
      </c>
      <c r="F14" s="200">
        <f>'Budget Gold'!AJ48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Gold'!AI49</f>
        <v>0</v>
      </c>
      <c r="J14" s="713"/>
      <c r="K14" s="713"/>
      <c r="L14" s="713"/>
      <c r="M14" s="713"/>
    </row>
    <row r="15" spans="1:13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Gold'!AJ50</f>
        <v>0</v>
      </c>
      <c r="F15" s="200">
        <f>'Budget Gold'!AJ51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Gold'!AI52</f>
        <v>0</v>
      </c>
      <c r="J15" s="713"/>
      <c r="K15" s="713"/>
      <c r="L15" s="713"/>
      <c r="M15" s="713"/>
    </row>
    <row r="16" spans="1:13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Gold'!AJ53</f>
        <v>0</v>
      </c>
      <c r="F16" s="200">
        <f>'Budget Gold'!AJ54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Gold'!AI55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Gold'!AJ56</f>
        <v>0</v>
      </c>
      <c r="F17" s="200">
        <f>'Budget Gold'!AJ57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Gold'!AI58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Gold'!AJ59</f>
        <v>0</v>
      </c>
      <c r="F18" s="200">
        <f>'Budget Gold'!AJ60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Gold'!AI61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Gold'!AJ62</f>
        <v>0</v>
      </c>
      <c r="F19" s="200">
        <f>'Budget Gold'!AJ63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Gold'!AI64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Gold'!AJ65</f>
        <v>0</v>
      </c>
      <c r="F20" s="200">
        <f>'Budget Gold'!AJ66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Gold'!AI67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Gold'!AJ68</f>
        <v>0</v>
      </c>
      <c r="F21" s="200">
        <f>'Budget Gold'!AJ69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Gold'!AI70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Gold'!AJ71</f>
        <v>0</v>
      </c>
      <c r="F22" s="200">
        <f>'Budget Gold'!AJ72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Gold'!AI73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Gold'!AJ74</f>
        <v>0</v>
      </c>
      <c r="F23" s="200">
        <f>'Budget Gold'!AJ75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Gold'!AI76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Gold'!AJ108</f>
        <v>0</v>
      </c>
      <c r="F24" s="200">
        <f>'Budget Gold'!AJ109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Gold'!AI110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Gold'!AJ111</f>
        <v>0</v>
      </c>
      <c r="F25" s="200">
        <f>'Budget Gold'!AJ112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Gold'!AI113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Gold'!AJ114</f>
        <v>0</v>
      </c>
      <c r="F26" s="200">
        <f>'Budget Gold'!AJ115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Gold'!AI116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Gold'!AJ117</f>
        <v>0</v>
      </c>
      <c r="F27" s="200">
        <f>'Budget Gold'!AJ118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Gold'!AI119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Gold'!AJ120</f>
        <v>0</v>
      </c>
      <c r="F28" s="200">
        <f>'Budget Gold'!AJ121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Gold'!AI122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Gold'!AJ123</f>
        <v>0</v>
      </c>
      <c r="F29" s="200">
        <f>'Budget Gold'!AJ124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Gold'!AI125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Gold'!AJ126</f>
        <v>0</v>
      </c>
      <c r="F30" s="200">
        <f>'Budget Gold'!AJ127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Gold'!AI128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Gold'!AJ129</f>
        <v>0</v>
      </c>
      <c r="F31" s="200">
        <f>'Budget Gold'!AJ130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Gold'!AI131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Gold'!AJ132</f>
        <v>0</v>
      </c>
      <c r="F32" s="200">
        <f>'Budget Gold'!AJ133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Gold'!AI134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Gold'!AJ135</f>
        <v>0</v>
      </c>
      <c r="F33" s="200">
        <f>'Budget Gold'!AJ136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Gold'!AI137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Gold'!AJ138</f>
        <v>0</v>
      </c>
      <c r="F34" s="200">
        <f>'Budget Gold'!AJ139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Gold'!AI140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Gold'!AJ141</f>
        <v>0</v>
      </c>
      <c r="F35" s="200">
        <f>'Budget Gold'!AJ142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Gold'!AI143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Gold'!AI7</f>
        <v>44485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Gold'!AI7</f>
        <v>44485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VuMUeM3OLqgtayqPsVLacG3ZIuerXVXgTW/bgHBjb+xzKr2m9d+OVLWdv+dg/J6A5ao68CNh0GlHsFC8WbgRJQ==" saltValue="YMfuRKa5sgMjkAHrhTqUnQ==" spinCount="100000" sheet="1" objects="1" scenarios="1"/>
  <mergeCells count="8">
    <mergeCell ref="J43:M58"/>
    <mergeCell ref="A2:A4"/>
    <mergeCell ref="E3:H4"/>
    <mergeCell ref="G6:H6"/>
    <mergeCell ref="J7:M22"/>
    <mergeCell ref="A40:A42"/>
    <mergeCell ref="E40:H41"/>
    <mergeCell ref="G42:H42"/>
  </mergeCells>
  <conditionalFormatting sqref="G8">
    <cfRule type="cellIs" dxfId="77" priority="24" operator="equal">
      <formula>0</formula>
    </cfRule>
    <cfRule type="cellIs" dxfId="76" priority="25" operator="lessThan">
      <formula>0</formula>
    </cfRule>
    <cfRule type="cellIs" dxfId="75" priority="26" operator="greaterThan">
      <formula>0</formula>
    </cfRule>
  </conditionalFormatting>
  <conditionalFormatting sqref="G9:G35">
    <cfRule type="cellIs" dxfId="74" priority="21" operator="equal">
      <formula>0</formula>
    </cfRule>
    <cfRule type="cellIs" dxfId="73" priority="22" operator="lessThan">
      <formula>0</formula>
    </cfRule>
    <cfRule type="cellIs" dxfId="72" priority="23" operator="greaterThan">
      <formula>0</formula>
    </cfRule>
  </conditionalFormatting>
  <conditionalFormatting sqref="H8">
    <cfRule type="cellIs" dxfId="71" priority="19" operator="equal">
      <formula>"(-) de moins sur le compte épargne"</formula>
    </cfRule>
    <cfRule type="cellIs" dxfId="70" priority="20" operator="equal">
      <formula>"(+) à ajouter sur le compte épargne"</formula>
    </cfRule>
  </conditionalFormatting>
  <conditionalFormatting sqref="H9:H35">
    <cfRule type="cellIs" dxfId="69" priority="17" operator="equal">
      <formula>"(-) de moins sur le compte épargne"</formula>
    </cfRule>
    <cfRule type="cellIs" dxfId="68" priority="18" operator="equal">
      <formula>"(+) à ajouter sur le compte épargne"</formula>
    </cfRule>
  </conditionalFormatting>
  <conditionalFormatting sqref="G44">
    <cfRule type="cellIs" dxfId="67" priority="14" operator="equal">
      <formula>0</formula>
    </cfRule>
    <cfRule type="cellIs" dxfId="66" priority="15" operator="lessThan">
      <formula>0</formula>
    </cfRule>
    <cfRule type="cellIs" dxfId="65" priority="16" operator="greaterThan">
      <formula>0</formula>
    </cfRule>
  </conditionalFormatting>
  <conditionalFormatting sqref="G45:G46">
    <cfRule type="cellIs" dxfId="64" priority="11" operator="equal">
      <formula>0</formula>
    </cfRule>
    <cfRule type="cellIs" dxfId="63" priority="12" operator="lessThan">
      <formula>0</formula>
    </cfRule>
    <cfRule type="cellIs" dxfId="62" priority="13" operator="greaterThan">
      <formula>0</formula>
    </cfRule>
  </conditionalFormatting>
  <conditionalFormatting sqref="G47:G50">
    <cfRule type="cellIs" dxfId="61" priority="8" operator="equal">
      <formula>0</formula>
    </cfRule>
    <cfRule type="cellIs" dxfId="60" priority="9" operator="lessThan">
      <formula>0</formula>
    </cfRule>
    <cfRule type="cellIs" dxfId="59" priority="10" operator="greaterThan">
      <formula>0</formula>
    </cfRule>
  </conditionalFormatting>
  <conditionalFormatting sqref="G51:G73">
    <cfRule type="cellIs" dxfId="58" priority="5" operator="equal">
      <formula>0</formula>
    </cfRule>
    <cfRule type="cellIs" dxfId="57" priority="6" operator="lessThan">
      <formula>0</formula>
    </cfRule>
    <cfRule type="cellIs" dxfId="56" priority="7" operator="greaterThan">
      <formula>0</formula>
    </cfRule>
  </conditionalFormatting>
  <conditionalFormatting sqref="H44">
    <cfRule type="cellIs" dxfId="55" priority="3" operator="equal">
      <formula>"(-) de moins sur ce compte épargne"</formula>
    </cfRule>
    <cfRule type="cellIs" dxfId="54" priority="4" operator="equal">
      <formula>"(+) à ajouter sur ce compte épargne"</formula>
    </cfRule>
  </conditionalFormatting>
  <conditionalFormatting sqref="H45:H73">
    <cfRule type="cellIs" dxfId="53" priority="1" operator="equal">
      <formula>"(-) de moins sur ce compte épargne"</formula>
    </cfRule>
    <cfRule type="cellIs" dxfId="52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/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17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13" s="1" customFormat="1">
      <c r="J1" s="186"/>
      <c r="K1" s="186"/>
      <c r="L1" s="186"/>
      <c r="M1" s="186"/>
    </row>
    <row r="2" spans="1:13" ht="20.25">
      <c r="A2" s="389" t="s">
        <v>358</v>
      </c>
      <c r="B2" s="187"/>
      <c r="C2" s="163" t="s">
        <v>333</v>
      </c>
      <c r="D2" s="163"/>
      <c r="E2" s="187"/>
      <c r="F2" s="1"/>
      <c r="G2" s="1"/>
      <c r="H2" s="1"/>
      <c r="I2" s="163"/>
    </row>
    <row r="3" spans="1:13" ht="12.75" customHeight="1">
      <c r="A3" s="389"/>
      <c r="B3" s="1"/>
      <c r="C3" s="1"/>
      <c r="D3" s="189"/>
      <c r="E3" s="714">
        <f>'Budget Gold'!AL7</f>
        <v>44517</v>
      </c>
      <c r="F3" s="715"/>
      <c r="G3" s="715"/>
      <c r="H3" s="715"/>
      <c r="I3" s="1"/>
    </row>
    <row r="4" spans="1:13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13" s="1" customFormat="1">
      <c r="F5" s="191"/>
      <c r="J5" s="186"/>
      <c r="K5" s="186"/>
      <c r="L5" s="186"/>
      <c r="M5" s="186"/>
    </row>
    <row r="6" spans="1:13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13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Gold'!AL7</f>
        <v>44517</v>
      </c>
      <c r="K7" s="713"/>
      <c r="L7" s="713"/>
      <c r="M7" s="713"/>
    </row>
    <row r="8" spans="1:13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Gold'!AM29</f>
        <v>0</v>
      </c>
      <c r="F8" s="200">
        <f>'Budget Gold'!AM30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Gold'!AL31</f>
        <v>0</v>
      </c>
      <c r="J8" s="713"/>
      <c r="K8" s="713"/>
      <c r="L8" s="713"/>
      <c r="M8" s="713"/>
    </row>
    <row r="9" spans="1:13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Gold'!AM32</f>
        <v>0</v>
      </c>
      <c r="F9" s="200">
        <f>'Budget Gold'!AM33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Gold'!AL34</f>
        <v>0</v>
      </c>
      <c r="J9" s="713"/>
      <c r="K9" s="713"/>
      <c r="L9" s="713"/>
      <c r="M9" s="713"/>
    </row>
    <row r="10" spans="1:13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Gold'!AM35</f>
        <v>0</v>
      </c>
      <c r="F10" s="200">
        <f>'Budget Gold'!AM36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Gold'!AL37</f>
        <v>0</v>
      </c>
      <c r="J10" s="713"/>
      <c r="K10" s="713"/>
      <c r="L10" s="713"/>
      <c r="M10" s="713"/>
    </row>
    <row r="11" spans="1:13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Gold'!AM38</f>
        <v>0</v>
      </c>
      <c r="F11" s="200">
        <f>'Budget Gold'!AM39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Gold'!AL40</f>
        <v>0</v>
      </c>
      <c r="J11" s="713"/>
      <c r="K11" s="713"/>
      <c r="L11" s="713"/>
      <c r="M11" s="713"/>
    </row>
    <row r="12" spans="1:13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Gold'!AM41</f>
        <v>0</v>
      </c>
      <c r="F12" s="200">
        <f>'Budget Gold'!AM42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Gold'!AL43</f>
        <v>0</v>
      </c>
      <c r="J12" s="713"/>
      <c r="K12" s="713"/>
      <c r="L12" s="713"/>
      <c r="M12" s="713"/>
    </row>
    <row r="13" spans="1:13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Gold'!AM44</f>
        <v>0</v>
      </c>
      <c r="F13" s="200">
        <f>'Budget Gold'!AM45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Gold'!AL46</f>
        <v>0</v>
      </c>
      <c r="J13" s="713"/>
      <c r="K13" s="713"/>
      <c r="L13" s="713"/>
      <c r="M13" s="713"/>
    </row>
    <row r="14" spans="1:13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Gold'!AM47</f>
        <v>0</v>
      </c>
      <c r="F14" s="200">
        <f>'Budget Gold'!AM48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Gold'!AL49</f>
        <v>0</v>
      </c>
      <c r="J14" s="713"/>
      <c r="K14" s="713"/>
      <c r="L14" s="713"/>
      <c r="M14" s="713"/>
    </row>
    <row r="15" spans="1:13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Gold'!AM50</f>
        <v>0</v>
      </c>
      <c r="F15" s="200">
        <f>'Budget Gold'!AM51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Gold'!AL52</f>
        <v>0</v>
      </c>
      <c r="J15" s="713"/>
      <c r="K15" s="713"/>
      <c r="L15" s="713"/>
      <c r="M15" s="713"/>
    </row>
    <row r="16" spans="1:13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Gold'!AM53</f>
        <v>0</v>
      </c>
      <c r="F16" s="200">
        <f>'Budget Gold'!AM54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Gold'!AL55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Gold'!AM56</f>
        <v>0</v>
      </c>
      <c r="F17" s="200">
        <f>'Budget Gold'!AM57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Gold'!AL58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Gold'!AM59</f>
        <v>0</v>
      </c>
      <c r="F18" s="200">
        <f>'Budget Gold'!AM60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Gold'!AL61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Gold'!AM62</f>
        <v>0</v>
      </c>
      <c r="F19" s="200">
        <f>'Budget Gold'!AM63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Gold'!AL64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Gold'!AM65</f>
        <v>0</v>
      </c>
      <c r="F20" s="200">
        <f>'Budget Gold'!AM66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Gold'!AL67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Gold'!AM68</f>
        <v>0</v>
      </c>
      <c r="F21" s="200">
        <f>'Budget Gold'!AM69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Gold'!AL70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Gold'!AM71</f>
        <v>0</v>
      </c>
      <c r="F22" s="200">
        <f>'Budget Gold'!AM72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Gold'!AL73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Gold'!AM74</f>
        <v>0</v>
      </c>
      <c r="F23" s="200">
        <f>'Budget Gold'!AM75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Gold'!AL76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Gold'!AM108</f>
        <v>0</v>
      </c>
      <c r="F24" s="200">
        <f>'Budget Gold'!AM109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Gold'!AL110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Gold'!AM111</f>
        <v>0</v>
      </c>
      <c r="F25" s="200">
        <f>'Budget Gold'!AM112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Gold'!AL113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Gold'!AM114</f>
        <v>0</v>
      </c>
      <c r="F26" s="200">
        <f>'Budget Gold'!AM115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Gold'!AL116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Gold'!AM117</f>
        <v>0</v>
      </c>
      <c r="F27" s="200">
        <f>'Budget Gold'!AM118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Gold'!AL119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Gold'!AM120</f>
        <v>0</v>
      </c>
      <c r="F28" s="200">
        <f>'Budget Gold'!AM121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Gold'!AL122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Gold'!AM123</f>
        <v>0</v>
      </c>
      <c r="F29" s="200">
        <f>'Budget Gold'!AM124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Gold'!AL125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Gold'!AM126</f>
        <v>0</v>
      </c>
      <c r="F30" s="200">
        <f>'Budget Gold'!AM127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Gold'!AL128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Gold'!AM129</f>
        <v>0</v>
      </c>
      <c r="F31" s="200">
        <f>'Budget Gold'!AM130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Gold'!AL131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Gold'!AM132</f>
        <v>0</v>
      </c>
      <c r="F32" s="200">
        <f>'Budget Gold'!AM133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Gold'!AL134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Gold'!AM135</f>
        <v>0</v>
      </c>
      <c r="F33" s="200">
        <f>'Budget Gold'!AM136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Gold'!AL137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Gold'!AM138</f>
        <v>0</v>
      </c>
      <c r="F34" s="200">
        <f>'Budget Gold'!AM139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Gold'!AL140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Gold'!AM141</f>
        <v>0</v>
      </c>
      <c r="F35" s="200">
        <f>'Budget Gold'!AM142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Gold'!AL143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Gold'!AL7</f>
        <v>44517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Gold'!AL7</f>
        <v>44517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2LgtSXPZB3x2mWR5crHpSQeQiJ/kFPZ05zVApoCCk6iXU7MzTp7TMcbBUdKOxe4X7WlRMnTI1cfLJ5X6Idsxfw==" saltValue="lE/9LJHPR61szaYeEvgEPA==" spinCount="100000" sheet="1" objects="1" scenarios="1"/>
  <mergeCells count="8">
    <mergeCell ref="J43:M58"/>
    <mergeCell ref="A2:A4"/>
    <mergeCell ref="E3:H4"/>
    <mergeCell ref="G6:H6"/>
    <mergeCell ref="J7:M22"/>
    <mergeCell ref="A40:A42"/>
    <mergeCell ref="E40:H41"/>
    <mergeCell ref="G42:H42"/>
  </mergeCells>
  <conditionalFormatting sqref="G8">
    <cfRule type="cellIs" dxfId="51" priority="24" operator="equal">
      <formula>0</formula>
    </cfRule>
    <cfRule type="cellIs" dxfId="50" priority="25" operator="lessThan">
      <formula>0</formula>
    </cfRule>
    <cfRule type="cellIs" dxfId="49" priority="26" operator="greaterThan">
      <formula>0</formula>
    </cfRule>
  </conditionalFormatting>
  <conditionalFormatting sqref="G9:G35">
    <cfRule type="cellIs" dxfId="48" priority="21" operator="equal">
      <formula>0</formula>
    </cfRule>
    <cfRule type="cellIs" dxfId="47" priority="22" operator="lessThan">
      <formula>0</formula>
    </cfRule>
    <cfRule type="cellIs" dxfId="46" priority="23" operator="greaterThan">
      <formula>0</formula>
    </cfRule>
  </conditionalFormatting>
  <conditionalFormatting sqref="H8">
    <cfRule type="cellIs" dxfId="45" priority="19" operator="equal">
      <formula>"(-) de moins sur le compte épargne"</formula>
    </cfRule>
    <cfRule type="cellIs" dxfId="44" priority="20" operator="equal">
      <formula>"(+) à ajouter sur le compte épargne"</formula>
    </cfRule>
  </conditionalFormatting>
  <conditionalFormatting sqref="H9:H35">
    <cfRule type="cellIs" dxfId="43" priority="17" operator="equal">
      <formula>"(-) de moins sur le compte épargne"</formula>
    </cfRule>
    <cfRule type="cellIs" dxfId="42" priority="18" operator="equal">
      <formula>"(+) à ajouter sur le compte épargne"</formula>
    </cfRule>
  </conditionalFormatting>
  <conditionalFormatting sqref="G44">
    <cfRule type="cellIs" dxfId="41" priority="14" operator="equal">
      <formula>0</formula>
    </cfRule>
    <cfRule type="cellIs" dxfId="40" priority="15" operator="lessThan">
      <formula>0</formula>
    </cfRule>
    <cfRule type="cellIs" dxfId="39" priority="16" operator="greaterThan">
      <formula>0</formula>
    </cfRule>
  </conditionalFormatting>
  <conditionalFormatting sqref="G45:G46">
    <cfRule type="cellIs" dxfId="38" priority="11" operator="equal">
      <formula>0</formula>
    </cfRule>
    <cfRule type="cellIs" dxfId="37" priority="12" operator="lessThan">
      <formula>0</formula>
    </cfRule>
    <cfRule type="cellIs" dxfId="36" priority="13" operator="greaterThan">
      <formula>0</formula>
    </cfRule>
  </conditionalFormatting>
  <conditionalFormatting sqref="G47:G50">
    <cfRule type="cellIs" dxfId="35" priority="8" operator="equal">
      <formula>0</formula>
    </cfRule>
    <cfRule type="cellIs" dxfId="34" priority="9" operator="lessThan">
      <formula>0</formula>
    </cfRule>
    <cfRule type="cellIs" dxfId="33" priority="10" operator="greaterThan">
      <formula>0</formula>
    </cfRule>
  </conditionalFormatting>
  <conditionalFormatting sqref="G51:G73">
    <cfRule type="cellIs" dxfId="32" priority="5" operator="equal">
      <formula>0</formula>
    </cfRule>
    <cfRule type="cellIs" dxfId="31" priority="6" operator="lessThan">
      <formula>0</formula>
    </cfRule>
    <cfRule type="cellIs" dxfId="30" priority="7" operator="greaterThan">
      <formula>0</formula>
    </cfRule>
  </conditionalFormatting>
  <conditionalFormatting sqref="H44">
    <cfRule type="cellIs" dxfId="29" priority="3" operator="equal">
      <formula>"(-) de moins sur ce compte épargne"</formula>
    </cfRule>
    <cfRule type="cellIs" dxfId="28" priority="4" operator="equal">
      <formula>"(+) à ajouter sur ce compte épargne"</formula>
    </cfRule>
  </conditionalFormatting>
  <conditionalFormatting sqref="H45:H73">
    <cfRule type="cellIs" dxfId="27" priority="1" operator="equal">
      <formula>"(-) de moins sur ce compte épargne"</formula>
    </cfRule>
    <cfRule type="cellIs" dxfId="26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5"/>
  <sheetViews>
    <sheetView workbookViewId="0">
      <selection activeCell="A2" sqref="A2:A4"/>
    </sheetView>
  </sheetViews>
  <sheetFormatPr baseColWidth="10" defaultColWidth="11.3984375" defaultRowHeight="12.75"/>
  <cols>
    <col min="1" max="1" width="19.59765625" style="1" customWidth="1"/>
    <col min="2" max="2" width="24.59765625" style="188" customWidth="1"/>
    <col min="3" max="3" width="17" style="188" customWidth="1"/>
    <col min="4" max="4" width="4" style="1" customWidth="1"/>
    <col min="5" max="5" width="15.73046875" style="188" customWidth="1"/>
    <col min="6" max="6" width="14.86328125" style="188" customWidth="1"/>
    <col min="7" max="7" width="13" style="188" customWidth="1"/>
    <col min="8" max="8" width="29.3984375" style="188" bestFit="1" customWidth="1"/>
    <col min="9" max="9" width="16" style="188" customWidth="1"/>
    <col min="10" max="13" width="17" style="186" customWidth="1"/>
    <col min="14" max="41" width="11.3984375" style="1"/>
    <col min="42" max="16384" width="11.3984375" style="188"/>
  </cols>
  <sheetData>
    <row r="1" spans="1:13" s="1" customFormat="1">
      <c r="J1" s="186"/>
      <c r="K1" s="186"/>
      <c r="L1" s="186"/>
      <c r="M1" s="186"/>
    </row>
    <row r="2" spans="1:13" ht="20.25">
      <c r="A2" s="389" t="s">
        <v>358</v>
      </c>
      <c r="B2" s="187"/>
      <c r="C2" s="163" t="s">
        <v>333</v>
      </c>
      <c r="D2" s="163"/>
      <c r="E2" s="187"/>
      <c r="F2" s="1"/>
      <c r="G2" s="1"/>
      <c r="H2" s="1"/>
      <c r="I2" s="163"/>
    </row>
    <row r="3" spans="1:13" ht="12.75" customHeight="1">
      <c r="A3" s="389"/>
      <c r="B3" s="1"/>
      <c r="C3" s="1"/>
      <c r="D3" s="189"/>
      <c r="E3" s="714">
        <f>'Budget Gold'!AO7</f>
        <v>44549</v>
      </c>
      <c r="F3" s="715"/>
      <c r="G3" s="715"/>
      <c r="H3" s="715"/>
      <c r="I3" s="1"/>
    </row>
    <row r="4" spans="1:13" ht="12.75" customHeight="1">
      <c r="A4" s="389"/>
      <c r="B4" s="1"/>
      <c r="C4" s="1"/>
      <c r="D4" s="190"/>
      <c r="E4" s="715"/>
      <c r="F4" s="715"/>
      <c r="G4" s="715"/>
      <c r="H4" s="715"/>
      <c r="I4" s="1"/>
    </row>
    <row r="5" spans="1:13" s="1" customFormat="1">
      <c r="F5" s="191"/>
      <c r="J5" s="186"/>
      <c r="K5" s="186"/>
      <c r="L5" s="186"/>
      <c r="M5" s="186"/>
    </row>
    <row r="6" spans="1:13" s="162" customFormat="1" ht="13.15">
      <c r="B6" s="162" t="s">
        <v>272</v>
      </c>
      <c r="E6" s="26" t="s">
        <v>326</v>
      </c>
      <c r="F6" s="26" t="s">
        <v>325</v>
      </c>
      <c r="G6" s="384" t="s">
        <v>324</v>
      </c>
      <c r="H6" s="384"/>
      <c r="I6" s="192" t="s">
        <v>330</v>
      </c>
      <c r="J6" s="193"/>
      <c r="K6" s="193"/>
      <c r="L6" s="193"/>
      <c r="M6" s="193"/>
    </row>
    <row r="7" spans="1:13" ht="13.15">
      <c r="A7" s="194"/>
      <c r="B7" s="195"/>
      <c r="C7" s="195"/>
      <c r="D7" s="162"/>
      <c r="E7" s="196"/>
      <c r="F7" s="196"/>
      <c r="G7" s="196"/>
      <c r="H7" s="195"/>
      <c r="I7" s="197"/>
      <c r="J7" s="712">
        <f>'Budget Gold'!AO7</f>
        <v>44549</v>
      </c>
      <c r="K7" s="713"/>
      <c r="L7" s="713"/>
      <c r="M7" s="713"/>
    </row>
    <row r="8" spans="1:13" ht="13.15">
      <c r="A8" s="183">
        <v>1</v>
      </c>
      <c r="B8" s="198" t="str">
        <f>IF('Budget Gold'!E29="Autre Epargne &amp; Placement","",'Budget Gold'!E29)</f>
        <v>Stratégie "RETRAITE"</v>
      </c>
      <c r="C8" s="195" t="str">
        <f>IF('Budget Gold'!E31="- compte d'épargne à saisir -","",'Budget Gold'!E31)</f>
        <v/>
      </c>
      <c r="D8" s="162"/>
      <c r="E8" s="199">
        <f>'Budget Gold'!AP29</f>
        <v>0</v>
      </c>
      <c r="F8" s="200">
        <f>'Budget Gold'!AP30</f>
        <v>0</v>
      </c>
      <c r="G8" s="201">
        <f>E8-F8</f>
        <v>0</v>
      </c>
      <c r="H8" s="195" t="str">
        <f>IF(G8&gt;0,"(+) à ajouter sur le compte épargne",IF(G8=0,"--- rien à faire ---","(-) de moins sur le compte épargne"))</f>
        <v>--- rien à faire ---</v>
      </c>
      <c r="I8" s="202">
        <f>'Budget Gold'!AO31</f>
        <v>0</v>
      </c>
      <c r="J8" s="713"/>
      <c r="K8" s="713"/>
      <c r="L8" s="713"/>
      <c r="M8" s="713"/>
    </row>
    <row r="9" spans="1:13" ht="13.15">
      <c r="A9" s="183">
        <f>1+A8</f>
        <v>2</v>
      </c>
      <c r="B9" s="198" t="str">
        <f>IF('Budget Gold'!E32="Autre Epargne &amp; Placement","",'Budget Gold'!E32)</f>
        <v>Capital "ACHAT IMMOBILIER"</v>
      </c>
      <c r="C9" s="195" t="str">
        <f>IF('Budget Gold'!E34="- compte d'épargne à saisir -","",'Budget Gold'!E34)</f>
        <v/>
      </c>
      <c r="D9" s="162"/>
      <c r="E9" s="199">
        <f>'Budget Gold'!AP32</f>
        <v>0</v>
      </c>
      <c r="F9" s="200">
        <f>'Budget Gold'!AP33</f>
        <v>0</v>
      </c>
      <c r="G9" s="201">
        <f t="shared" ref="G9:G35" si="0">E9-F9</f>
        <v>0</v>
      </c>
      <c r="H9" s="195" t="str">
        <f t="shared" ref="H9:H35" si="1">IF(G9&gt;0,"(+) à ajouter sur le compte épargne",IF(G9=0,"--- rien à faire ---","(-) de moins sur le compte épargne"))</f>
        <v>--- rien à faire ---</v>
      </c>
      <c r="I9" s="202">
        <f>'Budget Gold'!AO34</f>
        <v>0</v>
      </c>
      <c r="J9" s="713"/>
      <c r="K9" s="713"/>
      <c r="L9" s="713"/>
      <c r="M9" s="713"/>
    </row>
    <row r="10" spans="1:13" ht="13.15">
      <c r="A10" s="183">
        <f t="shared" ref="A10:A35" si="2">1+A9</f>
        <v>3</v>
      </c>
      <c r="B10" s="198" t="str">
        <f>IF('Budget Gold'!E35="Autre Epargne &amp; Placement","",'Budget Gold'!E35)</f>
        <v>Capital "INVESTISSEMENTS"</v>
      </c>
      <c r="C10" s="195" t="str">
        <f>IF('Budget Gold'!E37="- compte d'épargne à saisir -","",'Budget Gold'!E37)</f>
        <v/>
      </c>
      <c r="D10" s="162"/>
      <c r="E10" s="199">
        <f>'Budget Gold'!AP35</f>
        <v>0</v>
      </c>
      <c r="F10" s="200">
        <f>'Budget Gold'!AP36</f>
        <v>0</v>
      </c>
      <c r="G10" s="201">
        <f t="shared" si="0"/>
        <v>0</v>
      </c>
      <c r="H10" s="195" t="str">
        <f t="shared" si="1"/>
        <v>--- rien à faire ---</v>
      </c>
      <c r="I10" s="202">
        <f>'Budget Gold'!AO37</f>
        <v>0</v>
      </c>
      <c r="J10" s="713"/>
      <c r="K10" s="713"/>
      <c r="L10" s="713"/>
      <c r="M10" s="713"/>
    </row>
    <row r="11" spans="1:13" ht="13.15">
      <c r="A11" s="183">
        <f t="shared" si="2"/>
        <v>4</v>
      </c>
      <c r="B11" s="198" t="str">
        <f>IF('Budget Gold'!E38="Autre Epargne &amp; Placement","",'Budget Gold'!E38)</f>
        <v>Capital "ETUDES &amp; VIE ACTIVE" - Enfant</v>
      </c>
      <c r="C11" s="195" t="str">
        <f>IF('Budget Gold'!E40="- compte d'épargne à saisir -","",'Budget Gold'!E40)</f>
        <v/>
      </c>
      <c r="D11" s="162"/>
      <c r="E11" s="199">
        <f>'Budget Gold'!AP38</f>
        <v>0</v>
      </c>
      <c r="F11" s="200">
        <f>'Budget Gold'!AP39</f>
        <v>0</v>
      </c>
      <c r="G11" s="201">
        <f t="shared" si="0"/>
        <v>0</v>
      </c>
      <c r="H11" s="195" t="str">
        <f t="shared" si="1"/>
        <v>--- rien à faire ---</v>
      </c>
      <c r="I11" s="202">
        <f>'Budget Gold'!AO40</f>
        <v>0</v>
      </c>
      <c r="J11" s="713"/>
      <c r="K11" s="713"/>
      <c r="L11" s="713"/>
      <c r="M11" s="713"/>
    </row>
    <row r="12" spans="1:13" ht="13.15">
      <c r="A12" s="183">
        <f t="shared" si="2"/>
        <v>5</v>
      </c>
      <c r="B12" s="198" t="str">
        <f>IF('Budget Gold'!E41="Autre Epargne &amp; Placement","",'Budget Gold'!E41)</f>
        <v>Capital "NAISSANCE" - Enfant</v>
      </c>
      <c r="C12" s="195" t="str">
        <f>IF('Budget Gold'!E43="- compte d'épargne à saisir -","",'Budget Gold'!E43)</f>
        <v/>
      </c>
      <c r="D12" s="162"/>
      <c r="E12" s="199">
        <f>'Budget Gold'!AP41</f>
        <v>0</v>
      </c>
      <c r="F12" s="200">
        <f>'Budget Gold'!AP42</f>
        <v>0</v>
      </c>
      <c r="G12" s="201">
        <f t="shared" si="0"/>
        <v>0</v>
      </c>
      <c r="H12" s="195" t="str">
        <f t="shared" si="1"/>
        <v>--- rien à faire ---</v>
      </c>
      <c r="I12" s="202">
        <f>'Budget Gold'!AO43</f>
        <v>0</v>
      </c>
      <c r="J12" s="713"/>
      <c r="K12" s="713"/>
      <c r="L12" s="713"/>
      <c r="M12" s="713"/>
    </row>
    <row r="13" spans="1:13" ht="13.15">
      <c r="A13" s="183">
        <f t="shared" si="2"/>
        <v>6</v>
      </c>
      <c r="B13" s="198" t="str">
        <f>IF('Budget Gold'!E44="Autre Epargne &amp; Placement","",'Budget Gold'!E44)</f>
        <v>Epargne pour "IMPREVUS"</v>
      </c>
      <c r="C13" s="195" t="str">
        <f>IF('Budget Gold'!E46="- compte d'épargne à saisir -","",'Budget Gold'!E46)</f>
        <v/>
      </c>
      <c r="D13" s="162"/>
      <c r="E13" s="199">
        <f>'Budget Gold'!AP44</f>
        <v>0</v>
      </c>
      <c r="F13" s="200">
        <f>'Budget Gold'!AP45</f>
        <v>0</v>
      </c>
      <c r="G13" s="201">
        <f t="shared" si="0"/>
        <v>0</v>
      </c>
      <c r="H13" s="195" t="str">
        <f t="shared" si="1"/>
        <v>--- rien à faire ---</v>
      </c>
      <c r="I13" s="202">
        <f>'Budget Gold'!AO46</f>
        <v>0</v>
      </c>
      <c r="J13" s="713"/>
      <c r="K13" s="713"/>
      <c r="L13" s="713"/>
      <c r="M13" s="713"/>
    </row>
    <row r="14" spans="1:13" ht="13.15">
      <c r="A14" s="183">
        <f t="shared" si="2"/>
        <v>7</v>
      </c>
      <c r="B14" s="198" t="str">
        <f>IF('Budget Gold'!E47="Autre Epargne &amp; Placement","",'Budget Gold'!E47)</f>
        <v>Epargne "ACHAT VOITURE"</v>
      </c>
      <c r="C14" s="195" t="str">
        <f>IF('Budget Gold'!E49="- compte d'épargne à saisir -","",'Budget Gold'!E49)</f>
        <v/>
      </c>
      <c r="D14" s="162"/>
      <c r="E14" s="199">
        <f>'Budget Gold'!AP47</f>
        <v>0</v>
      </c>
      <c r="F14" s="200">
        <f>'Budget Gold'!AP48</f>
        <v>0</v>
      </c>
      <c r="G14" s="201">
        <f t="shared" si="0"/>
        <v>0</v>
      </c>
      <c r="H14" s="195" t="str">
        <f t="shared" si="1"/>
        <v>--- rien à faire ---</v>
      </c>
      <c r="I14" s="202">
        <f>'Budget Gold'!AO49</f>
        <v>0</v>
      </c>
      <c r="J14" s="713"/>
      <c r="K14" s="713"/>
      <c r="L14" s="713"/>
      <c r="M14" s="713"/>
    </row>
    <row r="15" spans="1:13" ht="13.15">
      <c r="A15" s="183">
        <f t="shared" si="2"/>
        <v>8</v>
      </c>
      <c r="B15" s="198" t="str">
        <f>IF('Budget Gold'!E50="Autre Epargne &amp; Placement","",'Budget Gold'!E50)</f>
        <v>TRESOR FAMILIAL</v>
      </c>
      <c r="C15" s="195" t="str">
        <f>IF('Budget Gold'!E52="- compte d'épargne à saisir -","",'Budget Gold'!E52)</f>
        <v/>
      </c>
      <c r="D15" s="162"/>
      <c r="E15" s="199">
        <f>'Budget Gold'!AP50</f>
        <v>0</v>
      </c>
      <c r="F15" s="200">
        <f>'Budget Gold'!AP51</f>
        <v>0</v>
      </c>
      <c r="G15" s="201">
        <f t="shared" si="0"/>
        <v>0</v>
      </c>
      <c r="H15" s="195" t="str">
        <f t="shared" si="1"/>
        <v>--- rien à faire ---</v>
      </c>
      <c r="I15" s="202">
        <f>'Budget Gold'!AO52</f>
        <v>0</v>
      </c>
      <c r="J15" s="713"/>
      <c r="K15" s="713"/>
      <c r="L15" s="713"/>
      <c r="M15" s="713"/>
    </row>
    <row r="16" spans="1:13" ht="13.15">
      <c r="A16" s="183">
        <f t="shared" si="2"/>
        <v>9</v>
      </c>
      <c r="B16" s="198" t="str">
        <f>IF('Budget Gold'!E53="Autre Epargne &amp; Placement","",'Budget Gold'!E53)</f>
        <v/>
      </c>
      <c r="C16" s="195" t="str">
        <f>IF('Budget Gold'!E55="- compte d'épargne à saisir -","",'Budget Gold'!E55)</f>
        <v/>
      </c>
      <c r="D16" s="162"/>
      <c r="E16" s="199">
        <f>'Budget Gold'!AP53</f>
        <v>0</v>
      </c>
      <c r="F16" s="200">
        <f>'Budget Gold'!AP54</f>
        <v>0</v>
      </c>
      <c r="G16" s="201">
        <f t="shared" si="0"/>
        <v>0</v>
      </c>
      <c r="H16" s="195" t="str">
        <f t="shared" si="1"/>
        <v>--- rien à faire ---</v>
      </c>
      <c r="I16" s="202">
        <f>'Budget Gold'!AO55</f>
        <v>0</v>
      </c>
      <c r="J16" s="713"/>
      <c r="K16" s="713"/>
      <c r="L16" s="713"/>
      <c r="M16" s="713"/>
    </row>
    <row r="17" spans="1:13" ht="13.15">
      <c r="A17" s="183">
        <f t="shared" si="2"/>
        <v>10</v>
      </c>
      <c r="B17" s="198" t="str">
        <f>IF('Budget Gold'!E56="Autre Epargne &amp; Placement","",'Budget Gold'!E56)</f>
        <v/>
      </c>
      <c r="C17" s="195" t="str">
        <f>IF('Budget Gold'!E58="- compte d'épargne à saisir -","",'Budget Gold'!E58)</f>
        <v/>
      </c>
      <c r="D17" s="162"/>
      <c r="E17" s="199">
        <f>'Budget Gold'!AP56</f>
        <v>0</v>
      </c>
      <c r="F17" s="200">
        <f>'Budget Gold'!AP57</f>
        <v>0</v>
      </c>
      <c r="G17" s="201">
        <f t="shared" si="0"/>
        <v>0</v>
      </c>
      <c r="H17" s="195" t="str">
        <f t="shared" si="1"/>
        <v>--- rien à faire ---</v>
      </c>
      <c r="I17" s="202">
        <f>'Budget Gold'!AO58</f>
        <v>0</v>
      </c>
      <c r="J17" s="713"/>
      <c r="K17" s="713"/>
      <c r="L17" s="713"/>
      <c r="M17" s="713"/>
    </row>
    <row r="18" spans="1:13" ht="13.15">
      <c r="A18" s="183">
        <f t="shared" si="2"/>
        <v>11</v>
      </c>
      <c r="B18" s="198" t="str">
        <f>IF('Budget Gold'!E59="Autre Epargne &amp; Placement","",'Budget Gold'!E59)</f>
        <v/>
      </c>
      <c r="C18" s="195" t="str">
        <f>IF('Budget Gold'!E61="- compte d'épargne à saisir -","",'Budget Gold'!E61)</f>
        <v/>
      </c>
      <c r="D18" s="162"/>
      <c r="E18" s="199">
        <f>'Budget Gold'!AP59</f>
        <v>0</v>
      </c>
      <c r="F18" s="200">
        <f>'Budget Gold'!AP60</f>
        <v>0</v>
      </c>
      <c r="G18" s="201">
        <f t="shared" si="0"/>
        <v>0</v>
      </c>
      <c r="H18" s="195" t="str">
        <f t="shared" si="1"/>
        <v>--- rien à faire ---</v>
      </c>
      <c r="I18" s="202">
        <f>'Budget Gold'!AO61</f>
        <v>0</v>
      </c>
      <c r="J18" s="713"/>
      <c r="K18" s="713"/>
      <c r="L18" s="713"/>
      <c r="M18" s="713"/>
    </row>
    <row r="19" spans="1:13" ht="13.15">
      <c r="A19" s="183">
        <f t="shared" si="2"/>
        <v>12</v>
      </c>
      <c r="B19" s="198" t="str">
        <f>IF('Budget Gold'!E62="Autre Epargne &amp; Placement","",'Budget Gold'!E62)</f>
        <v/>
      </c>
      <c r="C19" s="195" t="str">
        <f>IF('Budget Gold'!E64="- compte d'épargne à saisir -","",'Budget Gold'!E64)</f>
        <v/>
      </c>
      <c r="D19" s="162"/>
      <c r="E19" s="199">
        <f>'Budget Gold'!AP62</f>
        <v>0</v>
      </c>
      <c r="F19" s="200">
        <f>'Budget Gold'!AP63</f>
        <v>0</v>
      </c>
      <c r="G19" s="201">
        <f t="shared" si="0"/>
        <v>0</v>
      </c>
      <c r="H19" s="195" t="str">
        <f t="shared" si="1"/>
        <v>--- rien à faire ---</v>
      </c>
      <c r="I19" s="202">
        <f>'Budget Gold'!AO64</f>
        <v>0</v>
      </c>
      <c r="J19" s="713"/>
      <c r="K19" s="713"/>
      <c r="L19" s="713"/>
      <c r="M19" s="713"/>
    </row>
    <row r="20" spans="1:13" ht="13.15">
      <c r="A20" s="183">
        <f t="shared" si="2"/>
        <v>13</v>
      </c>
      <c r="B20" s="198" t="str">
        <f>IF('Budget Gold'!E65="Autre Epargne &amp; Placement","",'Budget Gold'!E65)</f>
        <v/>
      </c>
      <c r="C20" s="195" t="str">
        <f>IF('Budget Gold'!E67="- compte d'épargne à saisir -","",'Budget Gold'!E67)</f>
        <v/>
      </c>
      <c r="D20" s="162"/>
      <c r="E20" s="199">
        <f>'Budget Gold'!AP65</f>
        <v>0</v>
      </c>
      <c r="F20" s="200">
        <f>'Budget Gold'!AP66</f>
        <v>0</v>
      </c>
      <c r="G20" s="201">
        <f t="shared" si="0"/>
        <v>0</v>
      </c>
      <c r="H20" s="195" t="str">
        <f t="shared" si="1"/>
        <v>--- rien à faire ---</v>
      </c>
      <c r="I20" s="202">
        <f>'Budget Gold'!AO67</f>
        <v>0</v>
      </c>
      <c r="J20" s="713"/>
      <c r="K20" s="713"/>
      <c r="L20" s="713"/>
      <c r="M20" s="713"/>
    </row>
    <row r="21" spans="1:13" ht="13.15">
      <c r="A21" s="183">
        <f t="shared" si="2"/>
        <v>14</v>
      </c>
      <c r="B21" s="198" t="str">
        <f>IF('Budget Gold'!E68="Autre Epargne &amp; Placement","",'Budget Gold'!E68)</f>
        <v/>
      </c>
      <c r="C21" s="195" t="str">
        <f>IF('Budget Gold'!E70="- compte d'épargne à saisir -","",'Budget Gold'!E70)</f>
        <v/>
      </c>
      <c r="D21" s="162"/>
      <c r="E21" s="199">
        <f>'Budget Gold'!AP68</f>
        <v>0</v>
      </c>
      <c r="F21" s="200">
        <f>'Budget Gold'!AP69</f>
        <v>0</v>
      </c>
      <c r="G21" s="201">
        <f t="shared" si="0"/>
        <v>0</v>
      </c>
      <c r="H21" s="195" t="str">
        <f t="shared" si="1"/>
        <v>--- rien à faire ---</v>
      </c>
      <c r="I21" s="202">
        <f>'Budget Gold'!AO70</f>
        <v>0</v>
      </c>
      <c r="J21" s="713"/>
      <c r="K21" s="713"/>
      <c r="L21" s="713"/>
      <c r="M21" s="713"/>
    </row>
    <row r="22" spans="1:13" ht="13.15">
      <c r="A22" s="183">
        <f t="shared" si="2"/>
        <v>15</v>
      </c>
      <c r="B22" s="198" t="str">
        <f>IF('Budget Gold'!E71="Autre Epargne &amp; Placement","",'Budget Gold'!E71)</f>
        <v/>
      </c>
      <c r="C22" s="195" t="str">
        <f>IF('Budget Gold'!E73="- compte d'épargne à saisir -","",'Budget Gold'!E73)</f>
        <v/>
      </c>
      <c r="D22" s="162"/>
      <c r="E22" s="199">
        <f>'Budget Gold'!AP71</f>
        <v>0</v>
      </c>
      <c r="F22" s="200">
        <f>'Budget Gold'!AP72</f>
        <v>0</v>
      </c>
      <c r="G22" s="201">
        <f t="shared" si="0"/>
        <v>0</v>
      </c>
      <c r="H22" s="195" t="str">
        <f t="shared" si="1"/>
        <v>--- rien à faire ---</v>
      </c>
      <c r="I22" s="202">
        <f>'Budget Gold'!AO73</f>
        <v>0</v>
      </c>
      <c r="J22" s="713"/>
      <c r="K22" s="713"/>
      <c r="L22" s="713"/>
      <c r="M22" s="713"/>
    </row>
    <row r="23" spans="1:13" ht="13.15">
      <c r="A23" s="183">
        <f t="shared" si="2"/>
        <v>16</v>
      </c>
      <c r="B23" s="198" t="str">
        <f>IF('Budget Gold'!E74="Autre Epargne &amp; Placement","",'Budget Gold'!E74)</f>
        <v/>
      </c>
      <c r="C23" s="195" t="str">
        <f>IF('Budget Gold'!E76="- compte d'épargne à saisir -","",'Budget Gold'!E76)</f>
        <v/>
      </c>
      <c r="D23" s="162"/>
      <c r="E23" s="199">
        <f>'Budget Gold'!AP74</f>
        <v>0</v>
      </c>
      <c r="F23" s="200">
        <f>'Budget Gold'!AP75</f>
        <v>0</v>
      </c>
      <c r="G23" s="201">
        <f t="shared" si="0"/>
        <v>0</v>
      </c>
      <c r="H23" s="195" t="str">
        <f t="shared" si="1"/>
        <v>--- rien à faire ---</v>
      </c>
      <c r="I23" s="202">
        <f>'Budget Gold'!AO76</f>
        <v>0</v>
      </c>
    </row>
    <row r="24" spans="1:13" ht="13.15">
      <c r="A24" s="183">
        <f t="shared" si="2"/>
        <v>17</v>
      </c>
      <c r="B24" s="198" t="str">
        <f>IF('Budget Gold'!E108="Provision à saisir","",'Budget Gold'!E108)</f>
        <v>Provision - Taxe d'Habitation + Taxe Foncière</v>
      </c>
      <c r="C24" s="195" t="str">
        <f>IF('Budget Gold'!E110="- compte d'épargne à saisir -","",'Budget Gold'!E110)</f>
        <v/>
      </c>
      <c r="D24" s="162"/>
      <c r="E24" s="199">
        <f>'Budget Gold'!AP108</f>
        <v>0</v>
      </c>
      <c r="F24" s="200">
        <f>'Budget Gold'!AP109</f>
        <v>0</v>
      </c>
      <c r="G24" s="201">
        <f t="shared" si="0"/>
        <v>0</v>
      </c>
      <c r="H24" s="195" t="str">
        <f t="shared" si="1"/>
        <v>--- rien à faire ---</v>
      </c>
      <c r="I24" s="202">
        <f>'Budget Gold'!AO110</f>
        <v>0</v>
      </c>
    </row>
    <row r="25" spans="1:13" ht="13.15">
      <c r="A25" s="183">
        <f t="shared" si="2"/>
        <v>18</v>
      </c>
      <c r="B25" s="198" t="str">
        <f>IF('Budget Gold'!E111="Provision à saisir","",'Budget Gold'!E111)</f>
        <v>Provision - Impôt sur le Revenu</v>
      </c>
      <c r="C25" s="195" t="str">
        <f>IF('Budget Gold'!E113="- compte d'épargne à saisir -","",'Budget Gold'!E113)</f>
        <v/>
      </c>
      <c r="D25" s="162"/>
      <c r="E25" s="199">
        <f>'Budget Gold'!AP111</f>
        <v>0</v>
      </c>
      <c r="F25" s="200">
        <f>'Budget Gold'!AP112</f>
        <v>0</v>
      </c>
      <c r="G25" s="201">
        <f t="shared" si="0"/>
        <v>0</v>
      </c>
      <c r="H25" s="195" t="str">
        <f t="shared" si="1"/>
        <v>--- rien à faire ---</v>
      </c>
      <c r="I25" s="202">
        <f>'Budget Gold'!AO113</f>
        <v>0</v>
      </c>
    </row>
    <row r="26" spans="1:13" ht="13.15">
      <c r="A26" s="183">
        <f t="shared" si="2"/>
        <v>19</v>
      </c>
      <c r="B26" s="198" t="str">
        <f>IF('Budget Gold'!E114="Provision à saisir","",'Budget Gold'!E114)</f>
        <v>Provision - Vacances / Sorties / Détente</v>
      </c>
      <c r="C26" s="195" t="str">
        <f>IF('Budget Gold'!E116="- compte d'épargne à saisir -","",'Budget Gold'!E116)</f>
        <v/>
      </c>
      <c r="D26" s="162"/>
      <c r="E26" s="199">
        <f>'Budget Gold'!AP114</f>
        <v>0</v>
      </c>
      <c r="F26" s="200">
        <f>'Budget Gold'!AP115</f>
        <v>0</v>
      </c>
      <c r="G26" s="201">
        <f t="shared" si="0"/>
        <v>0</v>
      </c>
      <c r="H26" s="195" t="str">
        <f t="shared" si="1"/>
        <v>--- rien à faire ---</v>
      </c>
      <c r="I26" s="202">
        <f>'Budget Gold'!AO116</f>
        <v>0</v>
      </c>
    </row>
    <row r="27" spans="1:13" ht="13.15">
      <c r="A27" s="183">
        <f t="shared" si="2"/>
        <v>20</v>
      </c>
      <c r="B27" s="198" t="str">
        <f>IF('Budget Gold'!E117="Provision à saisir","",'Budget Gold'!E117)</f>
        <v>Provision - Charges de Co-propriété</v>
      </c>
      <c r="C27" s="195" t="str">
        <f>IF('Budget Gold'!E119="- compte d'épargne à saisir -","",'Budget Gold'!E119)</f>
        <v/>
      </c>
      <c r="D27" s="162"/>
      <c r="E27" s="199">
        <f>'Budget Gold'!AP117</f>
        <v>0</v>
      </c>
      <c r="F27" s="200">
        <f>'Budget Gold'!AP118</f>
        <v>0</v>
      </c>
      <c r="G27" s="201">
        <f t="shared" si="0"/>
        <v>0</v>
      </c>
      <c r="H27" s="195" t="str">
        <f t="shared" si="1"/>
        <v>--- rien à faire ---</v>
      </c>
      <c r="I27" s="202">
        <f>'Budget Gold'!AO119</f>
        <v>0</v>
      </c>
    </row>
    <row r="28" spans="1:13" ht="13.15">
      <c r="A28" s="183">
        <f t="shared" si="2"/>
        <v>21</v>
      </c>
      <c r="B28" s="198" t="str">
        <f>IF('Budget Gold'!E120="Provision à saisir","",'Budget Gold'!E120)</f>
        <v>Provision - Factures Energie</v>
      </c>
      <c r="C28" s="195" t="str">
        <f>IF('Budget Gold'!E122="- compte d'épargne à saisir -","",'Budget Gold'!E122)</f>
        <v/>
      </c>
      <c r="D28" s="162"/>
      <c r="E28" s="199">
        <f>'Budget Gold'!AP120</f>
        <v>0</v>
      </c>
      <c r="F28" s="200">
        <f>'Budget Gold'!AP121</f>
        <v>0</v>
      </c>
      <c r="G28" s="201">
        <f t="shared" si="0"/>
        <v>0</v>
      </c>
      <c r="H28" s="195" t="str">
        <f t="shared" si="1"/>
        <v>--- rien à faire ---</v>
      </c>
      <c r="I28" s="202">
        <f>'Budget Gold'!AO122</f>
        <v>0</v>
      </c>
    </row>
    <row r="29" spans="1:13" ht="13.15">
      <c r="A29" s="183">
        <f t="shared" si="2"/>
        <v>22</v>
      </c>
      <c r="B29" s="198" t="str">
        <f>IF('Budget Gold'!E123="Provision à saisir","",'Budget Gold'!E123)</f>
        <v>Provision - Habillement</v>
      </c>
      <c r="C29" s="195" t="str">
        <f>IF('Budget Gold'!E125="- compte d'épargne à saisir -","",'Budget Gold'!E125)</f>
        <v/>
      </c>
      <c r="D29" s="162"/>
      <c r="E29" s="199">
        <f>'Budget Gold'!AP123</f>
        <v>0</v>
      </c>
      <c r="F29" s="200">
        <f>'Budget Gold'!AP124</f>
        <v>0</v>
      </c>
      <c r="G29" s="201">
        <f t="shared" si="0"/>
        <v>0</v>
      </c>
      <c r="H29" s="195" t="str">
        <f t="shared" si="1"/>
        <v>--- rien à faire ---</v>
      </c>
      <c r="I29" s="202">
        <f>'Budget Gold'!AO125</f>
        <v>0</v>
      </c>
    </row>
    <row r="30" spans="1:13" ht="13.15">
      <c r="A30" s="183">
        <f t="shared" si="2"/>
        <v>23</v>
      </c>
      <c r="B30" s="198" t="str">
        <f>IF('Budget Gold'!E126="Provision à saisir","",'Budget Gold'!E126)</f>
        <v>Provision - Téléphone et Internet</v>
      </c>
      <c r="C30" s="195" t="str">
        <f>IF('Budget Gold'!E128="- compte d'épargne à saisir -","",'Budget Gold'!E128)</f>
        <v/>
      </c>
      <c r="D30" s="162"/>
      <c r="E30" s="199">
        <f>'Budget Gold'!AP126</f>
        <v>0</v>
      </c>
      <c r="F30" s="200">
        <f>'Budget Gold'!AP127</f>
        <v>0</v>
      </c>
      <c r="G30" s="201">
        <f t="shared" si="0"/>
        <v>0</v>
      </c>
      <c r="H30" s="195" t="str">
        <f t="shared" si="1"/>
        <v>--- rien à faire ---</v>
      </c>
      <c r="I30" s="202">
        <f>'Budget Gold'!AO128</f>
        <v>0</v>
      </c>
    </row>
    <row r="31" spans="1:13" ht="13.15">
      <c r="A31" s="183">
        <f t="shared" si="2"/>
        <v>24</v>
      </c>
      <c r="B31" s="198" t="str">
        <f>IF('Budget Gold'!E129="Provision à saisir","",'Budget Gold'!E129)</f>
        <v>Provision - Cadeaux (Anniversaires, événements, etc.)</v>
      </c>
      <c r="C31" s="195" t="str">
        <f>IF('Budget Gold'!E131="- compte d'épargne à saisir -","",'Budget Gold'!E131)</f>
        <v/>
      </c>
      <c r="D31" s="162"/>
      <c r="E31" s="199">
        <f>'Budget Gold'!AP129</f>
        <v>0</v>
      </c>
      <c r="F31" s="200">
        <f>'Budget Gold'!AP130</f>
        <v>0</v>
      </c>
      <c r="G31" s="201">
        <f t="shared" si="0"/>
        <v>0</v>
      </c>
      <c r="H31" s="195" t="str">
        <f t="shared" si="1"/>
        <v>--- rien à faire ---</v>
      </c>
      <c r="I31" s="202">
        <f>'Budget Gold'!AO131</f>
        <v>0</v>
      </c>
    </row>
    <row r="32" spans="1:13" ht="13.15">
      <c r="A32" s="183">
        <f t="shared" si="2"/>
        <v>25</v>
      </c>
      <c r="B32" s="198" t="str">
        <f>IF('Budget Gold'!E132="Provision à saisir","",'Budget Gold'!E132)</f>
        <v>Provision - Carburant/Essence</v>
      </c>
      <c r="C32" s="195" t="str">
        <f>IF('Budget Gold'!E134="- compte d'épargne à saisir -","",'Budget Gold'!E134)</f>
        <v/>
      </c>
      <c r="D32" s="162"/>
      <c r="E32" s="199">
        <f>'Budget Gold'!AP132</f>
        <v>0</v>
      </c>
      <c r="F32" s="200">
        <f>'Budget Gold'!AP133</f>
        <v>0</v>
      </c>
      <c r="G32" s="201">
        <f t="shared" si="0"/>
        <v>0</v>
      </c>
      <c r="H32" s="195" t="str">
        <f t="shared" si="1"/>
        <v>--- rien à faire ---</v>
      </c>
      <c r="I32" s="202">
        <f>'Budget Gold'!AO134</f>
        <v>0</v>
      </c>
    </row>
    <row r="33" spans="1:13" ht="13.15">
      <c r="A33" s="183">
        <f t="shared" si="2"/>
        <v>26</v>
      </c>
      <c r="B33" s="198" t="str">
        <f>IF('Budget Gold'!E135="Provision à saisir","",'Budget Gold'!E135)</f>
        <v>Provision - Entretien Auto</v>
      </c>
      <c r="C33" s="195" t="str">
        <f>IF('Budget Gold'!E137="- compte d'épargne à saisir -","",'Budget Gold'!E137)</f>
        <v/>
      </c>
      <c r="D33" s="162"/>
      <c r="E33" s="199">
        <f>'Budget Gold'!AP135</f>
        <v>0</v>
      </c>
      <c r="F33" s="200">
        <f>'Budget Gold'!AP136</f>
        <v>0</v>
      </c>
      <c r="G33" s="201">
        <f t="shared" si="0"/>
        <v>0</v>
      </c>
      <c r="H33" s="195" t="str">
        <f t="shared" si="1"/>
        <v>--- rien à faire ---</v>
      </c>
      <c r="I33" s="202">
        <f>'Budget Gold'!AO137</f>
        <v>0</v>
      </c>
    </row>
    <row r="34" spans="1:13" ht="13.15">
      <c r="A34" s="183">
        <f t="shared" si="2"/>
        <v>27</v>
      </c>
      <c r="B34" s="198" t="str">
        <f>IF('Budget Gold'!E138="Provision à saisir","",'Budget Gold'!E138)</f>
        <v/>
      </c>
      <c r="C34" s="195" t="str">
        <f>IF('Budget Gold'!E140="- compte d'épargne à saisir -","",'Budget Gold'!E140)</f>
        <v/>
      </c>
      <c r="D34" s="162"/>
      <c r="E34" s="199">
        <f>'Budget Gold'!AP138</f>
        <v>0</v>
      </c>
      <c r="F34" s="200">
        <f>'Budget Gold'!AP139</f>
        <v>0</v>
      </c>
      <c r="G34" s="201">
        <f t="shared" si="0"/>
        <v>0</v>
      </c>
      <c r="H34" s="195" t="str">
        <f t="shared" si="1"/>
        <v>--- rien à faire ---</v>
      </c>
      <c r="I34" s="202">
        <f>'Budget Gold'!AO140</f>
        <v>0</v>
      </c>
    </row>
    <row r="35" spans="1:13" ht="13.15">
      <c r="A35" s="183">
        <f t="shared" si="2"/>
        <v>28</v>
      </c>
      <c r="B35" s="198" t="str">
        <f>IF('Budget Gold'!E141="Provision à saisir","",'Budget Gold'!E141)</f>
        <v/>
      </c>
      <c r="C35" s="195" t="str">
        <f>IF('Budget Gold'!E143="- compte d'épargne à saisir -","",'Budget Gold'!E143)</f>
        <v/>
      </c>
      <c r="D35" s="162"/>
      <c r="E35" s="199">
        <f>'Budget Gold'!AP141</f>
        <v>0</v>
      </c>
      <c r="F35" s="200">
        <f>'Budget Gold'!AP142</f>
        <v>0</v>
      </c>
      <c r="G35" s="201">
        <f t="shared" si="0"/>
        <v>0</v>
      </c>
      <c r="H35" s="195" t="str">
        <f t="shared" si="1"/>
        <v>--- rien à faire ---</v>
      </c>
      <c r="I35" s="202">
        <f>'Budget Gold'!AO143</f>
        <v>0</v>
      </c>
    </row>
    <row r="36" spans="1:13" s="1" customFormat="1">
      <c r="A36" s="162"/>
      <c r="D36" s="162"/>
      <c r="J36" s="186"/>
      <c r="K36" s="186"/>
      <c r="L36" s="186"/>
      <c r="M36" s="186"/>
    </row>
    <row r="37" spans="1:13" s="1" customFormat="1">
      <c r="A37" s="162"/>
      <c r="D37" s="162"/>
      <c r="J37" s="186"/>
      <c r="K37" s="186"/>
      <c r="L37" s="186"/>
      <c r="M37" s="186"/>
    </row>
    <row r="38" spans="1:13" s="1" customFormat="1">
      <c r="A38" s="162"/>
      <c r="D38" s="162"/>
      <c r="J38" s="186"/>
      <c r="K38" s="186"/>
      <c r="L38" s="186"/>
      <c r="M38" s="186"/>
    </row>
    <row r="39" spans="1:13" s="1" customFormat="1">
      <c r="A39" s="162"/>
      <c r="D39" s="162"/>
      <c r="J39" s="186"/>
      <c r="K39" s="186"/>
      <c r="L39" s="186"/>
      <c r="M39" s="186"/>
    </row>
    <row r="40" spans="1:13" s="1" customFormat="1" ht="12.75" customHeight="1">
      <c r="A40" s="389" t="s">
        <v>358</v>
      </c>
      <c r="D40" s="189"/>
      <c r="E40" s="714">
        <f>'Budget Gold'!AO7</f>
        <v>44549</v>
      </c>
      <c r="F40" s="715"/>
      <c r="G40" s="715"/>
      <c r="H40" s="715"/>
      <c r="J40" s="186"/>
      <c r="K40" s="186"/>
      <c r="L40" s="186"/>
      <c r="M40" s="186"/>
    </row>
    <row r="41" spans="1:13" s="1" customFormat="1" ht="12.75" customHeight="1">
      <c r="A41" s="389"/>
      <c r="D41" s="190"/>
      <c r="E41" s="715"/>
      <c r="F41" s="715"/>
      <c r="G41" s="715"/>
      <c r="H41" s="715"/>
      <c r="J41" s="186"/>
      <c r="K41" s="186"/>
      <c r="L41" s="186"/>
      <c r="M41" s="186"/>
    </row>
    <row r="42" spans="1:13" s="26" customFormat="1">
      <c r="A42" s="389"/>
      <c r="C42" s="26" t="s">
        <v>273</v>
      </c>
      <c r="E42" s="26" t="s">
        <v>327</v>
      </c>
      <c r="F42" s="26" t="s">
        <v>328</v>
      </c>
      <c r="G42" s="384" t="s">
        <v>329</v>
      </c>
      <c r="H42" s="384"/>
      <c r="I42" s="26" t="s">
        <v>331</v>
      </c>
      <c r="J42" s="193"/>
      <c r="K42" s="193"/>
      <c r="L42" s="193"/>
      <c r="M42" s="193"/>
    </row>
    <row r="43" spans="1:13">
      <c r="B43" s="1"/>
      <c r="C43" s="96"/>
      <c r="E43" s="203"/>
      <c r="F43" s="203"/>
      <c r="G43" s="203"/>
      <c r="H43" s="96"/>
      <c r="I43" s="203"/>
      <c r="J43" s="712">
        <f>'Budget Gold'!AO7</f>
        <v>44549</v>
      </c>
      <c r="K43" s="713"/>
      <c r="L43" s="713"/>
      <c r="M43" s="713"/>
    </row>
    <row r="44" spans="1:13" ht="13.15">
      <c r="B44" s="183">
        <v>1</v>
      </c>
      <c r="C44" s="204" t="str">
        <f>IF('Menu 2'!E19="","",'Menu 2'!E19)</f>
        <v/>
      </c>
      <c r="E44" s="205">
        <f t="shared" ref="E44:E73" si="3">(IF(C$8=C44,E$8)+IF(C$9=C44,E$9)+IF(C$10=C44,E$10)+IF(C$11=C44,E$11)+IF(C$12=C44,E$12)+IF(C$13=C44,E$13)+IF(C$14=C44,E$14)+IF(C$15=C44,E$15)+IF(C$16=C44,E$16)+IF(C$17=C44,E$17)+IF(C$18=C44,E$18)+IF(C$19=C44,E$19)+IF(C$20=C44,E$20)+IF(C$21=C44,E$21)+IF(C$22=C44,E$22)+IF(C$23=C44,E$23)+IF(C$24=C44,E$24)+IF(C$25=C44,E$25)+IF(C$26=C44,E$26)+IF(C$27=C44,E$27)+IF(C$28=C44,E$28)+IF(C$29=C44,E$29)+IF(C$30=C44,E$30)+IF(C$31=C44,E$31)+IF(C$32=C44,E$32)+IF(C$33=C44,E$33)+IF(C$34=C44,E$34)+IF(C$35=C44,E$35))</f>
        <v>0</v>
      </c>
      <c r="F44" s="206">
        <f t="shared" ref="F44:F73" si="4">(IF(C$8=C44,F$8)+IF(C$9=C44,F$9)+IF(C$10=C44,F$10)+IF(C$11=C44,F$11)+IF(C$12=C44,F$12)+IF(C$13=C44,F$13)+IF(C$14=C44,F$14)+IF(C$15=C44,F$15)+IF(C$16=C44,F$16)+IF(C$17=C44,F$17)+IF(C$18=C44,F$18)+IF(C$19=C44,F$19)+IF(C$20=C44,F$20)+IF(C$21=C44,F$21)+IF(C$22=C44,F$22)+IF(C$23=C44,F$23)+IF(C$24=C44,F$24)+IF(C$25=C44,F$25)+IF(C$26=C44,F$26)+IF(C$27=C44,F$27)+IF(C$28=C44,F$28)+IF(C$29=C44,F$29)+IF(C$30=C44,F$30)+IF(C$31=C44,F$31)+IF(C$32=C44,F$32)+IF(C$33=C44,F$33)+IF(C$34=C44,F$34)+IF(C$35=C44,F$35))</f>
        <v>0</v>
      </c>
      <c r="G44" s="207">
        <f>E44-F44</f>
        <v>0</v>
      </c>
      <c r="H44" s="96" t="str">
        <f>IF(G44&gt;0,"(+) à ajouter sur ce compte épargne",IF(G44=0,"--- le solde ne change pas ---","(-) de moins sur ce compte épargne"))</f>
        <v>--- le solde ne change pas ---</v>
      </c>
      <c r="I44" s="208">
        <f t="shared" ref="I44:I73" si="5">(IF(C$8=C44,I$8)+IF(C$9=C44,I$9)+IF(C$10=C44,I$10)+IF(C$11=C44,I$11)+IF(C$12=C44,I$12)+IF(C$13=C44,I$13)+IF(C$14=C44,I$14)+IF(C$15=C44,I$15)+IF(C$16=C44,I$16)+IF(C$17=C44,I$17)+IF(C$18=C44,I$18)+IF(C$19=C44,I$19)+IF(C$20=C44,I$20)+IF(C$21=C44,I$21)+IF(C$22=C44,I$22)+IF(C$23=C44,I$23)+IF(C$24=C44,I$24)+IF(C$25=C44,I$25)+IF(C$26=C44,I$26)+IF(C$27=C44,I$27)+IF(C$28=C44,I$28)+IF(C$29=C44,I$29)+IF(C$30=C44,I$30)+IF(C$31=C44,I$31)+IF(C$32=C44,I$32)+IF(C$33=C44,I$33)+IF(C$34=C44,I$34)+IF(C$35=C44,I$35))</f>
        <v>0</v>
      </c>
      <c r="J44" s="713"/>
      <c r="K44" s="713"/>
      <c r="L44" s="713"/>
      <c r="M44" s="713"/>
    </row>
    <row r="45" spans="1:13" ht="13.15">
      <c r="B45" s="183">
        <f>1+B44</f>
        <v>2</v>
      </c>
      <c r="C45" s="204" t="str">
        <f>IF('Menu 2'!E20="","",'Menu 2'!E20)</f>
        <v/>
      </c>
      <c r="E45" s="205">
        <f t="shared" si="3"/>
        <v>0</v>
      </c>
      <c r="F45" s="206">
        <f t="shared" si="4"/>
        <v>0</v>
      </c>
      <c r="G45" s="207">
        <f t="shared" ref="G45:G73" si="6">E45-F45</f>
        <v>0</v>
      </c>
      <c r="H45" s="96" t="str">
        <f t="shared" ref="H45:H73" si="7">IF(G45&gt;0,"(+) à ajouter sur ce compte épargne",IF(G45=0,"--- le solde ne change pas ---","(-) de moins sur ce compte épargne"))</f>
        <v>--- le solde ne change pas ---</v>
      </c>
      <c r="I45" s="208">
        <f t="shared" si="5"/>
        <v>0</v>
      </c>
      <c r="J45" s="713"/>
      <c r="K45" s="713"/>
      <c r="L45" s="713"/>
      <c r="M45" s="713"/>
    </row>
    <row r="46" spans="1:13" ht="13.15">
      <c r="B46" s="183">
        <f t="shared" ref="B46:B73" si="8">1+B45</f>
        <v>3</v>
      </c>
      <c r="C46" s="204" t="str">
        <f>IF('Menu 2'!E21="","",'Menu 2'!E21)</f>
        <v/>
      </c>
      <c r="E46" s="205">
        <f t="shared" si="3"/>
        <v>0</v>
      </c>
      <c r="F46" s="206">
        <f t="shared" si="4"/>
        <v>0</v>
      </c>
      <c r="G46" s="207">
        <f t="shared" si="6"/>
        <v>0</v>
      </c>
      <c r="H46" s="96" t="str">
        <f t="shared" si="7"/>
        <v>--- le solde ne change pas ---</v>
      </c>
      <c r="I46" s="208">
        <f t="shared" si="5"/>
        <v>0</v>
      </c>
      <c r="J46" s="713"/>
      <c r="K46" s="713"/>
      <c r="L46" s="713"/>
      <c r="M46" s="713"/>
    </row>
    <row r="47" spans="1:13" ht="13.15">
      <c r="B47" s="183">
        <f t="shared" si="8"/>
        <v>4</v>
      </c>
      <c r="C47" s="204" t="str">
        <f>IF('Menu 2'!E22="","",'Menu 2'!E22)</f>
        <v/>
      </c>
      <c r="E47" s="205">
        <f t="shared" si="3"/>
        <v>0</v>
      </c>
      <c r="F47" s="206">
        <f t="shared" si="4"/>
        <v>0</v>
      </c>
      <c r="G47" s="207">
        <f t="shared" si="6"/>
        <v>0</v>
      </c>
      <c r="H47" s="96" t="str">
        <f t="shared" si="7"/>
        <v>--- le solde ne change pas ---</v>
      </c>
      <c r="I47" s="208">
        <f t="shared" si="5"/>
        <v>0</v>
      </c>
      <c r="J47" s="713"/>
      <c r="K47" s="713"/>
      <c r="L47" s="713"/>
      <c r="M47" s="713"/>
    </row>
    <row r="48" spans="1:13" ht="13.15">
      <c r="B48" s="183">
        <f t="shared" si="8"/>
        <v>5</v>
      </c>
      <c r="C48" s="204" t="str">
        <f>IF('Menu 2'!E23="","",'Menu 2'!E23)</f>
        <v/>
      </c>
      <c r="E48" s="205">
        <f t="shared" si="3"/>
        <v>0</v>
      </c>
      <c r="F48" s="206">
        <f t="shared" si="4"/>
        <v>0</v>
      </c>
      <c r="G48" s="207">
        <f t="shared" si="6"/>
        <v>0</v>
      </c>
      <c r="H48" s="96" t="str">
        <f t="shared" si="7"/>
        <v>--- le solde ne change pas ---</v>
      </c>
      <c r="I48" s="208">
        <f t="shared" si="5"/>
        <v>0</v>
      </c>
      <c r="J48" s="713"/>
      <c r="K48" s="713"/>
      <c r="L48" s="713"/>
      <c r="M48" s="713"/>
    </row>
    <row r="49" spans="2:13" ht="13.15">
      <c r="B49" s="183">
        <f t="shared" si="8"/>
        <v>6</v>
      </c>
      <c r="C49" s="204" t="str">
        <f>IF('Menu 2'!E24="","",'Menu 2'!E24)</f>
        <v/>
      </c>
      <c r="E49" s="205">
        <f t="shared" si="3"/>
        <v>0</v>
      </c>
      <c r="F49" s="206">
        <f t="shared" si="4"/>
        <v>0</v>
      </c>
      <c r="G49" s="207">
        <f t="shared" si="6"/>
        <v>0</v>
      </c>
      <c r="H49" s="96" t="str">
        <f t="shared" si="7"/>
        <v>--- le solde ne change pas ---</v>
      </c>
      <c r="I49" s="208">
        <f t="shared" si="5"/>
        <v>0</v>
      </c>
      <c r="J49" s="713"/>
      <c r="K49" s="713"/>
      <c r="L49" s="713"/>
      <c r="M49" s="713"/>
    </row>
    <row r="50" spans="2:13" ht="13.15">
      <c r="B50" s="183">
        <f t="shared" si="8"/>
        <v>7</v>
      </c>
      <c r="C50" s="204" t="str">
        <f>IF('Menu 2'!E25="","",'Menu 2'!E25)</f>
        <v/>
      </c>
      <c r="E50" s="205">
        <f t="shared" si="3"/>
        <v>0</v>
      </c>
      <c r="F50" s="206">
        <f t="shared" si="4"/>
        <v>0</v>
      </c>
      <c r="G50" s="207">
        <f t="shared" si="6"/>
        <v>0</v>
      </c>
      <c r="H50" s="96" t="str">
        <f t="shared" si="7"/>
        <v>--- le solde ne change pas ---</v>
      </c>
      <c r="I50" s="208">
        <f t="shared" si="5"/>
        <v>0</v>
      </c>
      <c r="J50" s="713"/>
      <c r="K50" s="713"/>
      <c r="L50" s="713"/>
      <c r="M50" s="713"/>
    </row>
    <row r="51" spans="2:13" ht="13.15">
      <c r="B51" s="183">
        <f t="shared" si="8"/>
        <v>8</v>
      </c>
      <c r="C51" s="204" t="str">
        <f>IF('Menu 2'!E26="","",'Menu 2'!E26)</f>
        <v/>
      </c>
      <c r="E51" s="205">
        <f t="shared" si="3"/>
        <v>0</v>
      </c>
      <c r="F51" s="206">
        <f t="shared" si="4"/>
        <v>0</v>
      </c>
      <c r="G51" s="207">
        <f t="shared" si="6"/>
        <v>0</v>
      </c>
      <c r="H51" s="96" t="str">
        <f t="shared" si="7"/>
        <v>--- le solde ne change pas ---</v>
      </c>
      <c r="I51" s="208">
        <f t="shared" si="5"/>
        <v>0</v>
      </c>
      <c r="J51" s="713"/>
      <c r="K51" s="713"/>
      <c r="L51" s="713"/>
      <c r="M51" s="713"/>
    </row>
    <row r="52" spans="2:13" ht="13.15">
      <c r="B52" s="183">
        <f t="shared" si="8"/>
        <v>9</v>
      </c>
      <c r="C52" s="204" t="str">
        <f>IF('Menu 2'!E27="","",'Menu 2'!E27)</f>
        <v/>
      </c>
      <c r="E52" s="205">
        <f t="shared" si="3"/>
        <v>0</v>
      </c>
      <c r="F52" s="206">
        <f t="shared" si="4"/>
        <v>0</v>
      </c>
      <c r="G52" s="207">
        <f t="shared" si="6"/>
        <v>0</v>
      </c>
      <c r="H52" s="96" t="str">
        <f t="shared" si="7"/>
        <v>--- le solde ne change pas ---</v>
      </c>
      <c r="I52" s="208">
        <f t="shared" si="5"/>
        <v>0</v>
      </c>
      <c r="J52" s="713"/>
      <c r="K52" s="713"/>
      <c r="L52" s="713"/>
      <c r="M52" s="713"/>
    </row>
    <row r="53" spans="2:13" ht="13.15">
      <c r="B53" s="183">
        <f t="shared" si="8"/>
        <v>10</v>
      </c>
      <c r="C53" s="204" t="str">
        <f>IF('Menu 2'!E28="","",'Menu 2'!E28)</f>
        <v/>
      </c>
      <c r="E53" s="205">
        <f t="shared" si="3"/>
        <v>0</v>
      </c>
      <c r="F53" s="206">
        <f t="shared" si="4"/>
        <v>0</v>
      </c>
      <c r="G53" s="207">
        <f t="shared" si="6"/>
        <v>0</v>
      </c>
      <c r="H53" s="96" t="str">
        <f t="shared" si="7"/>
        <v>--- le solde ne change pas ---</v>
      </c>
      <c r="I53" s="208">
        <f t="shared" si="5"/>
        <v>0</v>
      </c>
      <c r="J53" s="713"/>
      <c r="K53" s="713"/>
      <c r="L53" s="713"/>
      <c r="M53" s="713"/>
    </row>
    <row r="54" spans="2:13" ht="13.15">
      <c r="B54" s="183">
        <f t="shared" si="8"/>
        <v>11</v>
      </c>
      <c r="C54" s="204" t="str">
        <f>IF('Menu 2'!E29="","",'Menu 2'!E29)</f>
        <v/>
      </c>
      <c r="E54" s="205">
        <f t="shared" si="3"/>
        <v>0</v>
      </c>
      <c r="F54" s="206">
        <f t="shared" si="4"/>
        <v>0</v>
      </c>
      <c r="G54" s="207">
        <f t="shared" si="6"/>
        <v>0</v>
      </c>
      <c r="H54" s="96" t="str">
        <f t="shared" si="7"/>
        <v>--- le solde ne change pas ---</v>
      </c>
      <c r="I54" s="208">
        <f t="shared" si="5"/>
        <v>0</v>
      </c>
      <c r="J54" s="713"/>
      <c r="K54" s="713"/>
      <c r="L54" s="713"/>
      <c r="M54" s="713"/>
    </row>
    <row r="55" spans="2:13" ht="13.15">
      <c r="B55" s="183">
        <f t="shared" si="8"/>
        <v>12</v>
      </c>
      <c r="C55" s="204" t="str">
        <f>IF('Menu 2'!E30="","",'Menu 2'!E30)</f>
        <v/>
      </c>
      <c r="E55" s="205">
        <f t="shared" si="3"/>
        <v>0</v>
      </c>
      <c r="F55" s="206">
        <f t="shared" si="4"/>
        <v>0</v>
      </c>
      <c r="G55" s="207">
        <f t="shared" si="6"/>
        <v>0</v>
      </c>
      <c r="H55" s="96" t="str">
        <f t="shared" si="7"/>
        <v>--- le solde ne change pas ---</v>
      </c>
      <c r="I55" s="208">
        <f t="shared" si="5"/>
        <v>0</v>
      </c>
      <c r="J55" s="713"/>
      <c r="K55" s="713"/>
      <c r="L55" s="713"/>
      <c r="M55" s="713"/>
    </row>
    <row r="56" spans="2:13" ht="13.15">
      <c r="B56" s="183">
        <f t="shared" si="8"/>
        <v>13</v>
      </c>
      <c r="C56" s="204" t="str">
        <f>IF('Menu 2'!E31="","",'Menu 2'!E31)</f>
        <v/>
      </c>
      <c r="E56" s="205">
        <f t="shared" si="3"/>
        <v>0</v>
      </c>
      <c r="F56" s="206">
        <f t="shared" si="4"/>
        <v>0</v>
      </c>
      <c r="G56" s="207">
        <f t="shared" si="6"/>
        <v>0</v>
      </c>
      <c r="H56" s="96" t="str">
        <f t="shared" si="7"/>
        <v>--- le solde ne change pas ---</v>
      </c>
      <c r="I56" s="208">
        <f t="shared" si="5"/>
        <v>0</v>
      </c>
      <c r="J56" s="713"/>
      <c r="K56" s="713"/>
      <c r="L56" s="713"/>
      <c r="M56" s="713"/>
    </row>
    <row r="57" spans="2:13" ht="13.15">
      <c r="B57" s="183">
        <f t="shared" si="8"/>
        <v>14</v>
      </c>
      <c r="C57" s="204" t="str">
        <f>IF('Menu 2'!E32="","",'Menu 2'!E32)</f>
        <v/>
      </c>
      <c r="E57" s="205">
        <f t="shared" si="3"/>
        <v>0</v>
      </c>
      <c r="F57" s="206">
        <f t="shared" si="4"/>
        <v>0</v>
      </c>
      <c r="G57" s="207">
        <f t="shared" si="6"/>
        <v>0</v>
      </c>
      <c r="H57" s="96" t="str">
        <f t="shared" si="7"/>
        <v>--- le solde ne change pas ---</v>
      </c>
      <c r="I57" s="208">
        <f t="shared" si="5"/>
        <v>0</v>
      </c>
      <c r="J57" s="713"/>
      <c r="K57" s="713"/>
      <c r="L57" s="713"/>
      <c r="M57" s="713"/>
    </row>
    <row r="58" spans="2:13" ht="13.15">
      <c r="B58" s="183">
        <f t="shared" si="8"/>
        <v>15</v>
      </c>
      <c r="C58" s="204" t="str">
        <f>IF('Menu 2'!E33="","",'Menu 2'!E33)</f>
        <v/>
      </c>
      <c r="E58" s="205">
        <f t="shared" si="3"/>
        <v>0</v>
      </c>
      <c r="F58" s="206">
        <f t="shared" si="4"/>
        <v>0</v>
      </c>
      <c r="G58" s="207">
        <f t="shared" si="6"/>
        <v>0</v>
      </c>
      <c r="H58" s="96" t="str">
        <f t="shared" si="7"/>
        <v>--- le solde ne change pas ---</v>
      </c>
      <c r="I58" s="208">
        <f t="shared" si="5"/>
        <v>0</v>
      </c>
      <c r="J58" s="713"/>
      <c r="K58" s="713"/>
      <c r="L58" s="713"/>
      <c r="M58" s="713"/>
    </row>
    <row r="59" spans="2:13" ht="13.15">
      <c r="B59" s="183">
        <f t="shared" si="8"/>
        <v>16</v>
      </c>
      <c r="C59" s="204" t="str">
        <f>IF('Menu 2'!E34="","",'Menu 2'!E34)</f>
        <v/>
      </c>
      <c r="E59" s="205">
        <f t="shared" si="3"/>
        <v>0</v>
      </c>
      <c r="F59" s="206">
        <f t="shared" si="4"/>
        <v>0</v>
      </c>
      <c r="G59" s="207">
        <f t="shared" si="6"/>
        <v>0</v>
      </c>
      <c r="H59" s="96" t="str">
        <f t="shared" si="7"/>
        <v>--- le solde ne change pas ---</v>
      </c>
      <c r="I59" s="208">
        <f t="shared" si="5"/>
        <v>0</v>
      </c>
    </row>
    <row r="60" spans="2:13" ht="13.15">
      <c r="B60" s="183">
        <f t="shared" si="8"/>
        <v>17</v>
      </c>
      <c r="C60" s="204" t="str">
        <f>IF('Menu 2'!E35="","",'Menu 2'!E35)</f>
        <v/>
      </c>
      <c r="E60" s="205">
        <f t="shared" si="3"/>
        <v>0</v>
      </c>
      <c r="F60" s="206">
        <f t="shared" si="4"/>
        <v>0</v>
      </c>
      <c r="G60" s="207">
        <f t="shared" si="6"/>
        <v>0</v>
      </c>
      <c r="H60" s="96" t="str">
        <f t="shared" si="7"/>
        <v>--- le solde ne change pas ---</v>
      </c>
      <c r="I60" s="208">
        <f t="shared" si="5"/>
        <v>0</v>
      </c>
    </row>
    <row r="61" spans="2:13" ht="13.15">
      <c r="B61" s="183">
        <f t="shared" si="8"/>
        <v>18</v>
      </c>
      <c r="C61" s="204" t="str">
        <f>IF('Menu 2'!E36="","",'Menu 2'!E36)</f>
        <v/>
      </c>
      <c r="E61" s="205">
        <f t="shared" si="3"/>
        <v>0</v>
      </c>
      <c r="F61" s="206">
        <f t="shared" si="4"/>
        <v>0</v>
      </c>
      <c r="G61" s="207">
        <f t="shared" si="6"/>
        <v>0</v>
      </c>
      <c r="H61" s="96" t="str">
        <f t="shared" si="7"/>
        <v>--- le solde ne change pas ---</v>
      </c>
      <c r="I61" s="208">
        <f t="shared" si="5"/>
        <v>0</v>
      </c>
    </row>
    <row r="62" spans="2:13" ht="13.15">
      <c r="B62" s="183">
        <f t="shared" si="8"/>
        <v>19</v>
      </c>
      <c r="C62" s="204" t="str">
        <f>IF('Menu 2'!E37="","",'Menu 2'!E37)</f>
        <v/>
      </c>
      <c r="E62" s="205">
        <f t="shared" si="3"/>
        <v>0</v>
      </c>
      <c r="F62" s="206">
        <f t="shared" si="4"/>
        <v>0</v>
      </c>
      <c r="G62" s="207">
        <f t="shared" si="6"/>
        <v>0</v>
      </c>
      <c r="H62" s="96" t="str">
        <f t="shared" si="7"/>
        <v>--- le solde ne change pas ---</v>
      </c>
      <c r="I62" s="208">
        <f t="shared" si="5"/>
        <v>0</v>
      </c>
    </row>
    <row r="63" spans="2:13" ht="13.15">
      <c r="B63" s="183">
        <f t="shared" si="8"/>
        <v>20</v>
      </c>
      <c r="C63" s="204" t="str">
        <f>IF('Menu 2'!E38="","",'Menu 2'!E38)</f>
        <v/>
      </c>
      <c r="E63" s="205">
        <f t="shared" si="3"/>
        <v>0</v>
      </c>
      <c r="F63" s="206">
        <f t="shared" si="4"/>
        <v>0</v>
      </c>
      <c r="G63" s="207">
        <f t="shared" si="6"/>
        <v>0</v>
      </c>
      <c r="H63" s="96" t="str">
        <f t="shared" si="7"/>
        <v>--- le solde ne change pas ---</v>
      </c>
      <c r="I63" s="208">
        <f t="shared" si="5"/>
        <v>0</v>
      </c>
    </row>
    <row r="64" spans="2:13" ht="13.15">
      <c r="B64" s="183">
        <f t="shared" si="8"/>
        <v>21</v>
      </c>
      <c r="C64" s="204" t="str">
        <f>IF('Menu 2'!E39="","",'Menu 2'!E39)</f>
        <v/>
      </c>
      <c r="E64" s="205">
        <f t="shared" si="3"/>
        <v>0</v>
      </c>
      <c r="F64" s="206">
        <f t="shared" si="4"/>
        <v>0</v>
      </c>
      <c r="G64" s="207">
        <f t="shared" si="6"/>
        <v>0</v>
      </c>
      <c r="H64" s="96" t="str">
        <f t="shared" si="7"/>
        <v>--- le solde ne change pas ---</v>
      </c>
      <c r="I64" s="208">
        <f t="shared" si="5"/>
        <v>0</v>
      </c>
    </row>
    <row r="65" spans="2:13" ht="13.15">
      <c r="B65" s="183">
        <f t="shared" si="8"/>
        <v>22</v>
      </c>
      <c r="C65" s="204" t="str">
        <f>IF('Menu 2'!E40="","",'Menu 2'!E40)</f>
        <v/>
      </c>
      <c r="E65" s="205">
        <f t="shared" si="3"/>
        <v>0</v>
      </c>
      <c r="F65" s="206">
        <f t="shared" si="4"/>
        <v>0</v>
      </c>
      <c r="G65" s="207">
        <f t="shared" si="6"/>
        <v>0</v>
      </c>
      <c r="H65" s="96" t="str">
        <f t="shared" si="7"/>
        <v>--- le solde ne change pas ---</v>
      </c>
      <c r="I65" s="208">
        <f t="shared" si="5"/>
        <v>0</v>
      </c>
    </row>
    <row r="66" spans="2:13" ht="13.15">
      <c r="B66" s="183">
        <f t="shared" si="8"/>
        <v>23</v>
      </c>
      <c r="C66" s="204" t="str">
        <f>IF('Menu 2'!E41="","",'Menu 2'!E41)</f>
        <v/>
      </c>
      <c r="E66" s="205">
        <f t="shared" si="3"/>
        <v>0</v>
      </c>
      <c r="F66" s="206">
        <f t="shared" si="4"/>
        <v>0</v>
      </c>
      <c r="G66" s="207">
        <f t="shared" si="6"/>
        <v>0</v>
      </c>
      <c r="H66" s="96" t="str">
        <f t="shared" si="7"/>
        <v>--- le solde ne change pas ---</v>
      </c>
      <c r="I66" s="208">
        <f t="shared" si="5"/>
        <v>0</v>
      </c>
    </row>
    <row r="67" spans="2:13" ht="13.15">
      <c r="B67" s="183">
        <f t="shared" si="8"/>
        <v>24</v>
      </c>
      <c r="C67" s="204" t="str">
        <f>IF('Menu 2'!E42="","",'Menu 2'!E42)</f>
        <v/>
      </c>
      <c r="E67" s="205">
        <f t="shared" si="3"/>
        <v>0</v>
      </c>
      <c r="F67" s="206">
        <f t="shared" si="4"/>
        <v>0</v>
      </c>
      <c r="G67" s="207">
        <f t="shared" si="6"/>
        <v>0</v>
      </c>
      <c r="H67" s="96" t="str">
        <f t="shared" si="7"/>
        <v>--- le solde ne change pas ---</v>
      </c>
      <c r="I67" s="208">
        <f t="shared" si="5"/>
        <v>0</v>
      </c>
    </row>
    <row r="68" spans="2:13" ht="13.15">
      <c r="B68" s="183">
        <f t="shared" si="8"/>
        <v>25</v>
      </c>
      <c r="C68" s="204" t="str">
        <f>IF('Menu 2'!E43="","",'Menu 2'!E43)</f>
        <v/>
      </c>
      <c r="E68" s="205">
        <f t="shared" si="3"/>
        <v>0</v>
      </c>
      <c r="F68" s="206">
        <f t="shared" si="4"/>
        <v>0</v>
      </c>
      <c r="G68" s="207">
        <f t="shared" si="6"/>
        <v>0</v>
      </c>
      <c r="H68" s="96" t="str">
        <f t="shared" si="7"/>
        <v>--- le solde ne change pas ---</v>
      </c>
      <c r="I68" s="208">
        <f t="shared" si="5"/>
        <v>0</v>
      </c>
    </row>
    <row r="69" spans="2:13" ht="13.15">
      <c r="B69" s="183">
        <f t="shared" si="8"/>
        <v>26</v>
      </c>
      <c r="C69" s="204" t="str">
        <f>IF('Menu 2'!E44="","",'Menu 2'!E44)</f>
        <v/>
      </c>
      <c r="E69" s="205">
        <f t="shared" si="3"/>
        <v>0</v>
      </c>
      <c r="F69" s="206">
        <f t="shared" si="4"/>
        <v>0</v>
      </c>
      <c r="G69" s="207">
        <f t="shared" si="6"/>
        <v>0</v>
      </c>
      <c r="H69" s="96" t="str">
        <f t="shared" si="7"/>
        <v>--- le solde ne change pas ---</v>
      </c>
      <c r="I69" s="208">
        <f t="shared" si="5"/>
        <v>0</v>
      </c>
    </row>
    <row r="70" spans="2:13" ht="13.15">
      <c r="B70" s="183">
        <f t="shared" si="8"/>
        <v>27</v>
      </c>
      <c r="C70" s="204" t="str">
        <f>IF('Menu 2'!E45="","",'Menu 2'!E45)</f>
        <v/>
      </c>
      <c r="E70" s="205">
        <f t="shared" si="3"/>
        <v>0</v>
      </c>
      <c r="F70" s="206">
        <f t="shared" si="4"/>
        <v>0</v>
      </c>
      <c r="G70" s="207">
        <f t="shared" si="6"/>
        <v>0</v>
      </c>
      <c r="H70" s="96" t="str">
        <f t="shared" si="7"/>
        <v>--- le solde ne change pas ---</v>
      </c>
      <c r="I70" s="208">
        <f t="shared" si="5"/>
        <v>0</v>
      </c>
    </row>
    <row r="71" spans="2:13" ht="13.15">
      <c r="B71" s="183">
        <f t="shared" si="8"/>
        <v>28</v>
      </c>
      <c r="C71" s="204" t="str">
        <f>IF('Menu 2'!E46="","",'Menu 2'!E46)</f>
        <v/>
      </c>
      <c r="E71" s="205">
        <f t="shared" si="3"/>
        <v>0</v>
      </c>
      <c r="F71" s="206">
        <f t="shared" si="4"/>
        <v>0</v>
      </c>
      <c r="G71" s="207">
        <f t="shared" si="6"/>
        <v>0</v>
      </c>
      <c r="H71" s="96" t="str">
        <f t="shared" si="7"/>
        <v>--- le solde ne change pas ---</v>
      </c>
      <c r="I71" s="208">
        <f t="shared" si="5"/>
        <v>0</v>
      </c>
    </row>
    <row r="72" spans="2:13" ht="13.15">
      <c r="B72" s="183">
        <f t="shared" si="8"/>
        <v>29</v>
      </c>
      <c r="C72" s="204" t="str">
        <f>IF('Menu 2'!E47="","",'Menu 2'!E47)</f>
        <v/>
      </c>
      <c r="E72" s="205">
        <f t="shared" si="3"/>
        <v>0</v>
      </c>
      <c r="F72" s="206">
        <f t="shared" si="4"/>
        <v>0</v>
      </c>
      <c r="G72" s="207">
        <f t="shared" si="6"/>
        <v>0</v>
      </c>
      <c r="H72" s="96" t="str">
        <f t="shared" si="7"/>
        <v>--- le solde ne change pas ---</v>
      </c>
      <c r="I72" s="208">
        <f t="shared" si="5"/>
        <v>0</v>
      </c>
    </row>
    <row r="73" spans="2:13" ht="13.15">
      <c r="B73" s="183">
        <f t="shared" si="8"/>
        <v>30</v>
      </c>
      <c r="C73" s="204" t="str">
        <f>IF('Menu 2'!E48="","",'Menu 2'!E48)</f>
        <v/>
      </c>
      <c r="E73" s="205">
        <f t="shared" si="3"/>
        <v>0</v>
      </c>
      <c r="F73" s="206">
        <f t="shared" si="4"/>
        <v>0</v>
      </c>
      <c r="G73" s="207">
        <f t="shared" si="6"/>
        <v>0</v>
      </c>
      <c r="H73" s="96" t="str">
        <f t="shared" si="7"/>
        <v>--- le solde ne change pas ---</v>
      </c>
      <c r="I73" s="208">
        <f t="shared" si="5"/>
        <v>0</v>
      </c>
    </row>
    <row r="74" spans="2:13" s="1" customFormat="1">
      <c r="E74" s="209"/>
      <c r="F74" s="209"/>
      <c r="G74" s="209"/>
      <c r="J74" s="186"/>
      <c r="K74" s="186"/>
      <c r="L74" s="186"/>
      <c r="M74" s="186"/>
    </row>
    <row r="75" spans="2:13" s="1" customFormat="1">
      <c r="J75" s="186"/>
      <c r="K75" s="186"/>
      <c r="L75" s="186"/>
      <c r="M75" s="186"/>
    </row>
    <row r="76" spans="2:13" s="1" customFormat="1">
      <c r="J76" s="186"/>
      <c r="K76" s="186"/>
      <c r="L76" s="186"/>
      <c r="M76" s="186"/>
    </row>
    <row r="77" spans="2:13" s="1" customFormat="1">
      <c r="J77" s="186"/>
      <c r="K77" s="186"/>
      <c r="L77" s="186"/>
      <c r="M77" s="186"/>
    </row>
    <row r="78" spans="2:13" s="1" customFormat="1">
      <c r="J78" s="186"/>
      <c r="K78" s="186"/>
      <c r="L78" s="186"/>
      <c r="M78" s="186"/>
    </row>
    <row r="79" spans="2:13" s="1" customFormat="1">
      <c r="J79" s="186"/>
      <c r="K79" s="186"/>
      <c r="L79" s="186"/>
      <c r="M79" s="186"/>
    </row>
    <row r="80" spans="2:13" s="1" customFormat="1">
      <c r="J80" s="186"/>
      <c r="K80" s="186"/>
      <c r="L80" s="186"/>
      <c r="M80" s="186"/>
    </row>
    <row r="81" spans="10:13" s="1" customFormat="1">
      <c r="J81" s="186"/>
      <c r="K81" s="186"/>
      <c r="L81" s="186"/>
      <c r="M81" s="186"/>
    </row>
    <row r="82" spans="10:13" s="1" customFormat="1">
      <c r="J82" s="186"/>
      <c r="K82" s="186"/>
      <c r="L82" s="186"/>
      <c r="M82" s="186"/>
    </row>
    <row r="83" spans="10:13" s="1" customFormat="1">
      <c r="J83" s="186"/>
      <c r="K83" s="186"/>
      <c r="L83" s="186"/>
      <c r="M83" s="186"/>
    </row>
    <row r="84" spans="10:13" s="1" customFormat="1">
      <c r="J84" s="186"/>
      <c r="K84" s="186"/>
      <c r="L84" s="186"/>
      <c r="M84" s="186"/>
    </row>
    <row r="85" spans="10:13" s="1" customFormat="1">
      <c r="J85" s="186"/>
      <c r="K85" s="186"/>
      <c r="L85" s="186"/>
      <c r="M85" s="186"/>
    </row>
    <row r="86" spans="10:13" s="1" customFormat="1">
      <c r="J86" s="186"/>
      <c r="K86" s="186"/>
      <c r="L86" s="186"/>
      <c r="M86" s="186"/>
    </row>
    <row r="87" spans="10:13" s="1" customFormat="1">
      <c r="J87" s="186"/>
      <c r="K87" s="186"/>
      <c r="L87" s="186"/>
      <c r="M87" s="186"/>
    </row>
    <row r="88" spans="10:13" s="1" customFormat="1">
      <c r="J88" s="186"/>
      <c r="K88" s="186"/>
      <c r="L88" s="186"/>
      <c r="M88" s="186"/>
    </row>
    <row r="89" spans="10:13" s="1" customFormat="1">
      <c r="J89" s="186"/>
      <c r="K89" s="186"/>
      <c r="L89" s="186"/>
      <c r="M89" s="186"/>
    </row>
    <row r="90" spans="10:13" s="1" customFormat="1">
      <c r="J90" s="186"/>
      <c r="K90" s="186"/>
      <c r="L90" s="186"/>
      <c r="M90" s="186"/>
    </row>
    <row r="91" spans="10:13" s="1" customFormat="1">
      <c r="J91" s="186"/>
      <c r="K91" s="186"/>
      <c r="L91" s="186"/>
      <c r="M91" s="186"/>
    </row>
    <row r="92" spans="10:13" s="1" customFormat="1">
      <c r="J92" s="186"/>
      <c r="K92" s="186"/>
      <c r="L92" s="186"/>
      <c r="M92" s="186"/>
    </row>
    <row r="93" spans="10:13" s="1" customFormat="1">
      <c r="J93" s="186"/>
      <c r="K93" s="186"/>
      <c r="L93" s="186"/>
      <c r="M93" s="186"/>
    </row>
    <row r="94" spans="10:13" s="1" customFormat="1">
      <c r="J94" s="186"/>
      <c r="K94" s="186"/>
      <c r="L94" s="186"/>
      <c r="M94" s="186"/>
    </row>
    <row r="95" spans="10:13" s="1" customFormat="1">
      <c r="J95" s="186"/>
      <c r="K95" s="186"/>
      <c r="L95" s="186"/>
      <c r="M95" s="186"/>
    </row>
    <row r="96" spans="10:13" s="1" customFormat="1">
      <c r="J96" s="186"/>
      <c r="K96" s="186"/>
      <c r="L96" s="186"/>
      <c r="M96" s="186"/>
    </row>
    <row r="97" spans="10:13" s="1" customFormat="1">
      <c r="J97" s="186"/>
      <c r="K97" s="186"/>
      <c r="L97" s="186"/>
      <c r="M97" s="186"/>
    </row>
    <row r="98" spans="10:13" s="1" customFormat="1">
      <c r="J98" s="186"/>
      <c r="K98" s="186"/>
      <c r="L98" s="186"/>
      <c r="M98" s="186"/>
    </row>
    <row r="99" spans="10:13" s="1" customFormat="1">
      <c r="J99" s="186"/>
      <c r="K99" s="186"/>
      <c r="L99" s="186"/>
      <c r="M99" s="186"/>
    </row>
    <row r="100" spans="10:13" s="1" customFormat="1">
      <c r="J100" s="186"/>
      <c r="K100" s="186"/>
      <c r="L100" s="186"/>
      <c r="M100" s="186"/>
    </row>
    <row r="101" spans="10:13" s="1" customFormat="1">
      <c r="J101" s="186"/>
      <c r="K101" s="186"/>
      <c r="L101" s="186"/>
      <c r="M101" s="186"/>
    </row>
    <row r="102" spans="10:13" s="1" customFormat="1">
      <c r="J102" s="186"/>
      <c r="K102" s="186"/>
      <c r="L102" s="186"/>
      <c r="M102" s="186"/>
    </row>
    <row r="103" spans="10:13" s="1" customFormat="1">
      <c r="J103" s="186"/>
      <c r="K103" s="186"/>
      <c r="L103" s="186"/>
      <c r="M103" s="186"/>
    </row>
    <row r="104" spans="10:13" s="1" customFormat="1">
      <c r="J104" s="186"/>
      <c r="K104" s="186"/>
      <c r="L104" s="186"/>
      <c r="M104" s="186"/>
    </row>
    <row r="105" spans="10:13" s="1" customFormat="1">
      <c r="J105" s="186"/>
      <c r="K105" s="186"/>
      <c r="L105" s="186"/>
      <c r="M105" s="186"/>
    </row>
    <row r="106" spans="10:13" s="1" customFormat="1">
      <c r="J106" s="186"/>
      <c r="K106" s="186"/>
      <c r="L106" s="186"/>
      <c r="M106" s="186"/>
    </row>
    <row r="107" spans="10:13" s="1" customFormat="1">
      <c r="J107" s="186"/>
      <c r="K107" s="186"/>
      <c r="L107" s="186"/>
      <c r="M107" s="186"/>
    </row>
    <row r="108" spans="10:13" s="1" customFormat="1">
      <c r="J108" s="186"/>
      <c r="K108" s="186"/>
      <c r="L108" s="186"/>
      <c r="M108" s="186"/>
    </row>
    <row r="109" spans="10:13" s="1" customFormat="1">
      <c r="J109" s="186"/>
      <c r="K109" s="186"/>
      <c r="L109" s="186"/>
      <c r="M109" s="186"/>
    </row>
    <row r="110" spans="10:13" s="1" customFormat="1">
      <c r="J110" s="186"/>
      <c r="K110" s="186"/>
      <c r="L110" s="186"/>
      <c r="M110" s="186"/>
    </row>
    <row r="111" spans="10:13" s="1" customFormat="1">
      <c r="J111" s="186"/>
      <c r="K111" s="186"/>
      <c r="L111" s="186"/>
      <c r="M111" s="186"/>
    </row>
    <row r="112" spans="10:13" s="1" customFormat="1">
      <c r="J112" s="186"/>
      <c r="K112" s="186"/>
      <c r="L112" s="186"/>
      <c r="M112" s="186"/>
    </row>
    <row r="113" spans="10:13" s="1" customFormat="1">
      <c r="J113" s="186"/>
      <c r="K113" s="186"/>
      <c r="L113" s="186"/>
      <c r="M113" s="186"/>
    </row>
    <row r="114" spans="10:13" s="1" customFormat="1">
      <c r="J114" s="186"/>
      <c r="K114" s="186"/>
      <c r="L114" s="186"/>
      <c r="M114" s="186"/>
    </row>
    <row r="115" spans="10:13" s="1" customFormat="1">
      <c r="J115" s="186"/>
      <c r="K115" s="186"/>
      <c r="L115" s="186"/>
      <c r="M115" s="186"/>
    </row>
    <row r="116" spans="10:13" s="1" customFormat="1">
      <c r="J116" s="186"/>
      <c r="K116" s="186"/>
      <c r="L116" s="186"/>
      <c r="M116" s="186"/>
    </row>
    <row r="117" spans="10:13" s="1" customFormat="1">
      <c r="J117" s="186"/>
      <c r="K117" s="186"/>
      <c r="L117" s="186"/>
      <c r="M117" s="186"/>
    </row>
    <row r="118" spans="10:13" s="1" customFormat="1">
      <c r="J118" s="186"/>
      <c r="K118" s="186"/>
      <c r="L118" s="186"/>
      <c r="M118" s="186"/>
    </row>
    <row r="119" spans="10:13" s="1" customFormat="1">
      <c r="J119" s="186"/>
      <c r="K119" s="186"/>
      <c r="L119" s="186"/>
      <c r="M119" s="186"/>
    </row>
    <row r="120" spans="10:13" s="1" customFormat="1">
      <c r="J120" s="186"/>
      <c r="K120" s="186"/>
      <c r="L120" s="186"/>
      <c r="M120" s="186"/>
    </row>
    <row r="121" spans="10:13" s="1" customFormat="1">
      <c r="J121" s="186"/>
      <c r="K121" s="186"/>
      <c r="L121" s="186"/>
      <c r="M121" s="186"/>
    </row>
    <row r="122" spans="10:13" s="1" customFormat="1">
      <c r="J122" s="186"/>
      <c r="K122" s="186"/>
      <c r="L122" s="186"/>
      <c r="M122" s="186"/>
    </row>
    <row r="123" spans="10:13" s="1" customFormat="1">
      <c r="J123" s="186"/>
      <c r="K123" s="186"/>
      <c r="L123" s="186"/>
      <c r="M123" s="186"/>
    </row>
    <row r="124" spans="10:13" s="1" customFormat="1">
      <c r="J124" s="186"/>
      <c r="K124" s="186"/>
      <c r="L124" s="186"/>
      <c r="M124" s="186"/>
    </row>
    <row r="125" spans="10:13" s="1" customFormat="1">
      <c r="J125" s="186"/>
      <c r="K125" s="186"/>
      <c r="L125" s="186"/>
      <c r="M125" s="186"/>
    </row>
    <row r="126" spans="10:13" s="1" customFormat="1">
      <c r="J126" s="186"/>
      <c r="K126" s="186"/>
      <c r="L126" s="186"/>
      <c r="M126" s="186"/>
    </row>
    <row r="127" spans="10:13" s="1" customFormat="1">
      <c r="J127" s="186"/>
      <c r="K127" s="186"/>
      <c r="L127" s="186"/>
      <c r="M127" s="186"/>
    </row>
    <row r="128" spans="10:13" s="1" customFormat="1">
      <c r="J128" s="186"/>
      <c r="K128" s="186"/>
      <c r="L128" s="186"/>
      <c r="M128" s="186"/>
    </row>
    <row r="129" spans="10:13" s="1" customFormat="1">
      <c r="J129" s="186"/>
      <c r="K129" s="186"/>
      <c r="L129" s="186"/>
      <c r="M129" s="186"/>
    </row>
    <row r="130" spans="10:13" s="1" customFormat="1">
      <c r="J130" s="186"/>
      <c r="K130" s="186"/>
      <c r="L130" s="186"/>
      <c r="M130" s="186"/>
    </row>
    <row r="131" spans="10:13" s="1" customFormat="1">
      <c r="J131" s="186"/>
      <c r="K131" s="186"/>
      <c r="L131" s="186"/>
      <c r="M131" s="186"/>
    </row>
    <row r="132" spans="10:13" s="1" customFormat="1">
      <c r="J132" s="186"/>
      <c r="K132" s="186"/>
      <c r="L132" s="186"/>
      <c r="M132" s="186"/>
    </row>
    <row r="133" spans="10:13" s="1" customFormat="1">
      <c r="J133" s="186"/>
      <c r="K133" s="186"/>
      <c r="L133" s="186"/>
      <c r="M133" s="186"/>
    </row>
    <row r="134" spans="10:13" s="1" customFormat="1">
      <c r="J134" s="186"/>
      <c r="K134" s="186"/>
      <c r="L134" s="186"/>
      <c r="M134" s="186"/>
    </row>
    <row r="135" spans="10:13" s="1" customFormat="1">
      <c r="J135" s="186"/>
      <c r="K135" s="186"/>
      <c r="L135" s="186"/>
      <c r="M135" s="186"/>
    </row>
    <row r="136" spans="10:13" s="1" customFormat="1">
      <c r="J136" s="186"/>
      <c r="K136" s="186"/>
      <c r="L136" s="186"/>
      <c r="M136" s="186"/>
    </row>
    <row r="137" spans="10:13" s="1" customFormat="1">
      <c r="J137" s="186"/>
      <c r="K137" s="186"/>
      <c r="L137" s="186"/>
      <c r="M137" s="186"/>
    </row>
    <row r="138" spans="10:13" s="1" customFormat="1">
      <c r="J138" s="186"/>
      <c r="K138" s="186"/>
      <c r="L138" s="186"/>
      <c r="M138" s="186"/>
    </row>
    <row r="139" spans="10:13" s="1" customFormat="1">
      <c r="J139" s="186"/>
      <c r="K139" s="186"/>
      <c r="L139" s="186"/>
      <c r="M139" s="186"/>
    </row>
    <row r="140" spans="10:13" s="1" customFormat="1">
      <c r="J140" s="186"/>
      <c r="K140" s="186"/>
      <c r="L140" s="186"/>
      <c r="M140" s="186"/>
    </row>
    <row r="141" spans="10:13" s="1" customFormat="1">
      <c r="J141" s="186"/>
      <c r="K141" s="186"/>
      <c r="L141" s="186"/>
      <c r="M141" s="186"/>
    </row>
    <row r="142" spans="10:13" s="1" customFormat="1">
      <c r="J142" s="186"/>
      <c r="K142" s="186"/>
      <c r="L142" s="186"/>
      <c r="M142" s="186"/>
    </row>
    <row r="143" spans="10:13" s="1" customFormat="1">
      <c r="J143" s="186"/>
      <c r="K143" s="186"/>
      <c r="L143" s="186"/>
      <c r="M143" s="186"/>
    </row>
    <row r="144" spans="10:13" s="1" customFormat="1">
      <c r="J144" s="186"/>
      <c r="K144" s="186"/>
      <c r="L144" s="186"/>
      <c r="M144" s="186"/>
    </row>
    <row r="145" spans="10:13" s="1" customFormat="1">
      <c r="J145" s="186"/>
      <c r="K145" s="186"/>
      <c r="L145" s="186"/>
      <c r="M145" s="186"/>
    </row>
    <row r="146" spans="10:13" s="1" customFormat="1">
      <c r="J146" s="186"/>
      <c r="K146" s="186"/>
      <c r="L146" s="186"/>
      <c r="M146" s="186"/>
    </row>
    <row r="147" spans="10:13" s="1" customFormat="1">
      <c r="J147" s="186"/>
      <c r="K147" s="186"/>
      <c r="L147" s="186"/>
      <c r="M147" s="186"/>
    </row>
    <row r="148" spans="10:13" s="1" customFormat="1">
      <c r="J148" s="186"/>
      <c r="K148" s="186"/>
      <c r="L148" s="186"/>
      <c r="M148" s="186"/>
    </row>
    <row r="149" spans="10:13" s="1" customFormat="1">
      <c r="J149" s="186"/>
      <c r="K149" s="186"/>
      <c r="L149" s="186"/>
      <c r="M149" s="186"/>
    </row>
    <row r="150" spans="10:13" s="1" customFormat="1">
      <c r="J150" s="186"/>
      <c r="K150" s="186"/>
      <c r="L150" s="186"/>
      <c r="M150" s="186"/>
    </row>
    <row r="151" spans="10:13" s="1" customFormat="1">
      <c r="J151" s="186"/>
      <c r="K151" s="186"/>
      <c r="L151" s="186"/>
      <c r="M151" s="186"/>
    </row>
    <row r="152" spans="10:13" s="1" customFormat="1">
      <c r="J152" s="186"/>
      <c r="K152" s="186"/>
      <c r="L152" s="186"/>
      <c r="M152" s="186"/>
    </row>
    <row r="153" spans="10:13" s="1" customFormat="1">
      <c r="J153" s="186"/>
      <c r="K153" s="186"/>
      <c r="L153" s="186"/>
      <c r="M153" s="186"/>
    </row>
    <row r="154" spans="10:13" s="1" customFormat="1">
      <c r="J154" s="186"/>
      <c r="K154" s="186"/>
      <c r="L154" s="186"/>
      <c r="M154" s="186"/>
    </row>
    <row r="155" spans="10:13" s="1" customFormat="1">
      <c r="J155" s="186"/>
      <c r="K155" s="186"/>
      <c r="L155" s="186"/>
      <c r="M155" s="186"/>
    </row>
    <row r="156" spans="10:13" s="1" customFormat="1">
      <c r="J156" s="186"/>
      <c r="K156" s="186"/>
      <c r="L156" s="186"/>
      <c r="M156" s="186"/>
    </row>
    <row r="157" spans="10:13" s="1" customFormat="1">
      <c r="J157" s="186"/>
      <c r="K157" s="186"/>
      <c r="L157" s="186"/>
      <c r="M157" s="186"/>
    </row>
    <row r="158" spans="10:13" s="1" customFormat="1">
      <c r="J158" s="186"/>
      <c r="K158" s="186"/>
      <c r="L158" s="186"/>
      <c r="M158" s="186"/>
    </row>
    <row r="159" spans="10:13" s="1" customFormat="1">
      <c r="J159" s="186"/>
      <c r="K159" s="186"/>
      <c r="L159" s="186"/>
      <c r="M159" s="186"/>
    </row>
    <row r="160" spans="10:13" s="1" customFormat="1">
      <c r="J160" s="186"/>
      <c r="K160" s="186"/>
      <c r="L160" s="186"/>
      <c r="M160" s="186"/>
    </row>
    <row r="161" spans="10:13" s="1" customFormat="1">
      <c r="J161" s="186"/>
      <c r="K161" s="186"/>
      <c r="L161" s="186"/>
      <c r="M161" s="186"/>
    </row>
    <row r="162" spans="10:13" s="1" customFormat="1">
      <c r="J162" s="186"/>
      <c r="K162" s="186"/>
      <c r="L162" s="186"/>
      <c r="M162" s="186"/>
    </row>
    <row r="163" spans="10:13" s="1" customFormat="1">
      <c r="J163" s="186"/>
      <c r="K163" s="186"/>
      <c r="L163" s="186"/>
      <c r="M163" s="186"/>
    </row>
    <row r="164" spans="10:13" s="1" customFormat="1">
      <c r="J164" s="186"/>
      <c r="K164" s="186"/>
      <c r="L164" s="186"/>
      <c r="M164" s="186"/>
    </row>
    <row r="165" spans="10:13" s="1" customFormat="1">
      <c r="J165" s="186"/>
      <c r="K165" s="186"/>
      <c r="L165" s="186"/>
      <c r="M165" s="186"/>
    </row>
    <row r="166" spans="10:13" s="1" customFormat="1">
      <c r="J166" s="186"/>
      <c r="K166" s="186"/>
      <c r="L166" s="186"/>
      <c r="M166" s="186"/>
    </row>
    <row r="167" spans="10:13" s="1" customFormat="1">
      <c r="J167" s="186"/>
      <c r="K167" s="186"/>
      <c r="L167" s="186"/>
      <c r="M167" s="186"/>
    </row>
    <row r="168" spans="10:13" s="1" customFormat="1">
      <c r="J168" s="186"/>
      <c r="K168" s="186"/>
      <c r="L168" s="186"/>
      <c r="M168" s="186"/>
    </row>
    <row r="169" spans="10:13" s="1" customFormat="1">
      <c r="J169" s="186"/>
      <c r="K169" s="186"/>
      <c r="L169" s="186"/>
      <c r="M169" s="186"/>
    </row>
    <row r="170" spans="10:13" s="1" customFormat="1">
      <c r="J170" s="186"/>
      <c r="K170" s="186"/>
      <c r="L170" s="186"/>
      <c r="M170" s="186"/>
    </row>
    <row r="171" spans="10:13" s="1" customFormat="1">
      <c r="J171" s="186"/>
      <c r="K171" s="186"/>
      <c r="L171" s="186"/>
      <c r="M171" s="186"/>
    </row>
    <row r="172" spans="10:13" s="1" customFormat="1">
      <c r="J172" s="186"/>
      <c r="K172" s="186"/>
      <c r="L172" s="186"/>
      <c r="M172" s="186"/>
    </row>
    <row r="173" spans="10:13" s="1" customFormat="1">
      <c r="J173" s="186"/>
      <c r="K173" s="186"/>
      <c r="L173" s="186"/>
      <c r="M173" s="186"/>
    </row>
    <row r="174" spans="10:13" s="1" customFormat="1">
      <c r="J174" s="186"/>
      <c r="K174" s="186"/>
      <c r="L174" s="186"/>
      <c r="M174" s="186"/>
    </row>
    <row r="175" spans="10:13" s="1" customFormat="1">
      <c r="J175" s="186"/>
      <c r="K175" s="186"/>
      <c r="L175" s="186"/>
      <c r="M175" s="186"/>
    </row>
    <row r="176" spans="10:13" s="1" customFormat="1">
      <c r="J176" s="186"/>
      <c r="K176" s="186"/>
      <c r="L176" s="186"/>
      <c r="M176" s="186"/>
    </row>
    <row r="177" spans="10:13" s="1" customFormat="1">
      <c r="J177" s="186"/>
      <c r="K177" s="186"/>
      <c r="L177" s="186"/>
      <c r="M177" s="186"/>
    </row>
    <row r="178" spans="10:13" s="1" customFormat="1">
      <c r="J178" s="186"/>
      <c r="K178" s="186"/>
      <c r="L178" s="186"/>
      <c r="M178" s="186"/>
    </row>
    <row r="179" spans="10:13" s="1" customFormat="1">
      <c r="J179" s="186"/>
      <c r="K179" s="186"/>
      <c r="L179" s="186"/>
      <c r="M179" s="186"/>
    </row>
    <row r="180" spans="10:13" s="1" customFormat="1">
      <c r="J180" s="186"/>
      <c r="K180" s="186"/>
      <c r="L180" s="186"/>
      <c r="M180" s="186"/>
    </row>
    <row r="181" spans="10:13" s="1" customFormat="1">
      <c r="J181" s="186"/>
      <c r="K181" s="186"/>
      <c r="L181" s="186"/>
      <c r="M181" s="186"/>
    </row>
    <row r="182" spans="10:13" s="1" customFormat="1">
      <c r="J182" s="186"/>
      <c r="K182" s="186"/>
      <c r="L182" s="186"/>
      <c r="M182" s="186"/>
    </row>
    <row r="183" spans="10:13" s="1" customFormat="1">
      <c r="J183" s="186"/>
      <c r="K183" s="186"/>
      <c r="L183" s="186"/>
      <c r="M183" s="186"/>
    </row>
    <row r="184" spans="10:13" s="1" customFormat="1">
      <c r="J184" s="186"/>
      <c r="K184" s="186"/>
      <c r="L184" s="186"/>
      <c r="M184" s="186"/>
    </row>
    <row r="185" spans="10:13" s="1" customFormat="1">
      <c r="J185" s="186"/>
      <c r="K185" s="186"/>
      <c r="L185" s="186"/>
      <c r="M185" s="186"/>
    </row>
    <row r="186" spans="10:13" s="1" customFormat="1">
      <c r="J186" s="186"/>
      <c r="K186" s="186"/>
      <c r="L186" s="186"/>
      <c r="M186" s="186"/>
    </row>
    <row r="187" spans="10:13" s="1" customFormat="1">
      <c r="J187" s="186"/>
      <c r="K187" s="186"/>
      <c r="L187" s="186"/>
      <c r="M187" s="186"/>
    </row>
    <row r="188" spans="10:13" s="1" customFormat="1">
      <c r="J188" s="186"/>
      <c r="K188" s="186"/>
      <c r="L188" s="186"/>
      <c r="M188" s="186"/>
    </row>
    <row r="189" spans="10:13" s="1" customFormat="1">
      <c r="J189" s="186"/>
      <c r="K189" s="186"/>
      <c r="L189" s="186"/>
      <c r="M189" s="186"/>
    </row>
    <row r="190" spans="10:13" s="1" customFormat="1">
      <c r="J190" s="186"/>
      <c r="K190" s="186"/>
      <c r="L190" s="186"/>
      <c r="M190" s="186"/>
    </row>
    <row r="191" spans="10:13" s="1" customFormat="1">
      <c r="J191" s="186"/>
      <c r="K191" s="186"/>
      <c r="L191" s="186"/>
      <c r="M191" s="186"/>
    </row>
    <row r="192" spans="10:13" s="1" customFormat="1">
      <c r="J192" s="186"/>
      <c r="K192" s="186"/>
      <c r="L192" s="186"/>
      <c r="M192" s="186"/>
    </row>
    <row r="193" spans="10:13" s="1" customFormat="1">
      <c r="J193" s="186"/>
      <c r="K193" s="186"/>
      <c r="L193" s="186"/>
      <c r="M193" s="186"/>
    </row>
    <row r="194" spans="10:13" s="1" customFormat="1">
      <c r="J194" s="186"/>
      <c r="K194" s="186"/>
      <c r="L194" s="186"/>
      <c r="M194" s="186"/>
    </row>
    <row r="195" spans="10:13" s="1" customFormat="1">
      <c r="J195" s="186"/>
      <c r="K195" s="186"/>
      <c r="L195" s="186"/>
      <c r="M195" s="186"/>
    </row>
    <row r="196" spans="10:13" s="1" customFormat="1">
      <c r="J196" s="186"/>
      <c r="K196" s="186"/>
      <c r="L196" s="186"/>
      <c r="M196" s="186"/>
    </row>
    <row r="197" spans="10:13" s="1" customFormat="1">
      <c r="J197" s="186"/>
      <c r="K197" s="186"/>
      <c r="L197" s="186"/>
      <c r="M197" s="186"/>
    </row>
    <row r="198" spans="10:13" s="1" customFormat="1">
      <c r="J198" s="186"/>
      <c r="K198" s="186"/>
      <c r="L198" s="186"/>
      <c r="M198" s="186"/>
    </row>
    <row r="199" spans="10:13" s="1" customFormat="1">
      <c r="J199" s="186"/>
      <c r="K199" s="186"/>
      <c r="L199" s="186"/>
      <c r="M199" s="186"/>
    </row>
    <row r="200" spans="10:13" s="1" customFormat="1">
      <c r="J200" s="186"/>
      <c r="K200" s="186"/>
      <c r="L200" s="186"/>
      <c r="M200" s="186"/>
    </row>
    <row r="201" spans="10:13" s="1" customFormat="1">
      <c r="J201" s="186"/>
      <c r="K201" s="186"/>
      <c r="L201" s="186"/>
      <c r="M201" s="186"/>
    </row>
    <row r="202" spans="10:13" s="1" customFormat="1">
      <c r="J202" s="186"/>
      <c r="K202" s="186"/>
      <c r="L202" s="186"/>
      <c r="M202" s="186"/>
    </row>
    <row r="203" spans="10:13" s="1" customFormat="1">
      <c r="J203" s="186"/>
      <c r="K203" s="186"/>
      <c r="L203" s="186"/>
      <c r="M203" s="186"/>
    </row>
    <row r="204" spans="10:13" s="1" customFormat="1">
      <c r="J204" s="186"/>
      <c r="K204" s="186"/>
      <c r="L204" s="186"/>
      <c r="M204" s="186"/>
    </row>
    <row r="205" spans="10:13" s="1" customFormat="1">
      <c r="J205" s="186"/>
      <c r="K205" s="186"/>
      <c r="L205" s="186"/>
      <c r="M205" s="186"/>
    </row>
    <row r="206" spans="10:13" s="1" customFormat="1">
      <c r="J206" s="186"/>
      <c r="K206" s="186"/>
      <c r="L206" s="186"/>
      <c r="M206" s="186"/>
    </row>
    <row r="207" spans="10:13" s="1" customFormat="1">
      <c r="J207" s="186"/>
      <c r="K207" s="186"/>
      <c r="L207" s="186"/>
      <c r="M207" s="186"/>
    </row>
    <row r="208" spans="10:13" s="1" customFormat="1">
      <c r="J208" s="186"/>
      <c r="K208" s="186"/>
      <c r="L208" s="186"/>
      <c r="M208" s="186"/>
    </row>
    <row r="209" spans="10:13" s="1" customFormat="1">
      <c r="J209" s="186"/>
      <c r="K209" s="186"/>
      <c r="L209" s="186"/>
      <c r="M209" s="186"/>
    </row>
    <row r="210" spans="10:13" s="1" customFormat="1">
      <c r="J210" s="186"/>
      <c r="K210" s="186"/>
      <c r="L210" s="186"/>
      <c r="M210" s="186"/>
    </row>
    <row r="211" spans="10:13" s="1" customFormat="1">
      <c r="J211" s="186"/>
      <c r="K211" s="186"/>
      <c r="L211" s="186"/>
      <c r="M211" s="186"/>
    </row>
    <row r="212" spans="10:13" s="1" customFormat="1">
      <c r="J212" s="186"/>
      <c r="K212" s="186"/>
      <c r="L212" s="186"/>
      <c r="M212" s="186"/>
    </row>
    <row r="213" spans="10:13" s="1" customFormat="1">
      <c r="J213" s="186"/>
      <c r="K213" s="186"/>
      <c r="L213" s="186"/>
      <c r="M213" s="186"/>
    </row>
    <row r="214" spans="10:13" s="1" customFormat="1">
      <c r="J214" s="186"/>
      <c r="K214" s="186"/>
      <c r="L214" s="186"/>
      <c r="M214" s="186"/>
    </row>
    <row r="215" spans="10:13" s="1" customFormat="1">
      <c r="J215" s="186"/>
      <c r="K215" s="186"/>
      <c r="L215" s="186"/>
      <c r="M215" s="186"/>
    </row>
    <row r="216" spans="10:13" s="1" customFormat="1">
      <c r="J216" s="186"/>
      <c r="K216" s="186"/>
      <c r="L216" s="186"/>
      <c r="M216" s="186"/>
    </row>
    <row r="217" spans="10:13" s="1" customFormat="1">
      <c r="J217" s="186"/>
      <c r="K217" s="186"/>
      <c r="L217" s="186"/>
      <c r="M217" s="186"/>
    </row>
    <row r="218" spans="10:13" s="1" customFormat="1">
      <c r="J218" s="186"/>
      <c r="K218" s="186"/>
      <c r="L218" s="186"/>
      <c r="M218" s="186"/>
    </row>
    <row r="219" spans="10:13" s="1" customFormat="1">
      <c r="J219" s="186"/>
      <c r="K219" s="186"/>
      <c r="L219" s="186"/>
      <c r="M219" s="186"/>
    </row>
    <row r="220" spans="10:13" s="1" customFormat="1">
      <c r="J220" s="186"/>
      <c r="K220" s="186"/>
      <c r="L220" s="186"/>
      <c r="M220" s="186"/>
    </row>
    <row r="221" spans="10:13" s="1" customFormat="1">
      <c r="J221" s="186"/>
      <c r="K221" s="186"/>
      <c r="L221" s="186"/>
      <c r="M221" s="186"/>
    </row>
    <row r="222" spans="10:13" s="1" customFormat="1">
      <c r="J222" s="186"/>
      <c r="K222" s="186"/>
      <c r="L222" s="186"/>
      <c r="M222" s="186"/>
    </row>
    <row r="223" spans="10:13" s="1" customFormat="1">
      <c r="J223" s="186"/>
      <c r="K223" s="186"/>
      <c r="L223" s="186"/>
      <c r="M223" s="186"/>
    </row>
    <row r="224" spans="10:13" s="1" customFormat="1">
      <c r="J224" s="186"/>
      <c r="K224" s="186"/>
      <c r="L224" s="186"/>
      <c r="M224" s="186"/>
    </row>
    <row r="225" spans="10:13" s="1" customFormat="1">
      <c r="J225" s="186"/>
      <c r="K225" s="186"/>
      <c r="L225" s="186"/>
      <c r="M225" s="186"/>
    </row>
    <row r="226" spans="10:13" s="1" customFormat="1">
      <c r="J226" s="186"/>
      <c r="K226" s="186"/>
      <c r="L226" s="186"/>
      <c r="M226" s="186"/>
    </row>
    <row r="227" spans="10:13" s="1" customFormat="1">
      <c r="J227" s="186"/>
      <c r="K227" s="186"/>
      <c r="L227" s="186"/>
      <c r="M227" s="186"/>
    </row>
    <row r="228" spans="10:13" s="1" customFormat="1">
      <c r="J228" s="186"/>
      <c r="K228" s="186"/>
      <c r="L228" s="186"/>
      <c r="M228" s="186"/>
    </row>
    <row r="229" spans="10:13" s="1" customFormat="1">
      <c r="J229" s="186"/>
      <c r="K229" s="186"/>
      <c r="L229" s="186"/>
      <c r="M229" s="186"/>
    </row>
    <row r="230" spans="10:13" s="1" customFormat="1">
      <c r="J230" s="186"/>
      <c r="K230" s="186"/>
      <c r="L230" s="186"/>
      <c r="M230" s="186"/>
    </row>
    <row r="231" spans="10:13" s="1" customFormat="1">
      <c r="J231" s="186"/>
      <c r="K231" s="186"/>
      <c r="L231" s="186"/>
      <c r="M231" s="186"/>
    </row>
    <row r="232" spans="10:13" s="1" customFormat="1">
      <c r="J232" s="186"/>
      <c r="K232" s="186"/>
      <c r="L232" s="186"/>
      <c r="M232" s="186"/>
    </row>
    <row r="233" spans="10:13" s="1" customFormat="1">
      <c r="J233" s="186"/>
      <c r="K233" s="186"/>
      <c r="L233" s="186"/>
      <c r="M233" s="186"/>
    </row>
    <row r="234" spans="10:13" s="1" customFormat="1">
      <c r="J234" s="186"/>
      <c r="K234" s="186"/>
      <c r="L234" s="186"/>
      <c r="M234" s="186"/>
    </row>
    <row r="235" spans="10:13" s="1" customFormat="1">
      <c r="J235" s="186"/>
      <c r="K235" s="186"/>
      <c r="L235" s="186"/>
      <c r="M235" s="186"/>
    </row>
    <row r="236" spans="10:13" s="1" customFormat="1">
      <c r="J236" s="186"/>
      <c r="K236" s="186"/>
      <c r="L236" s="186"/>
      <c r="M236" s="186"/>
    </row>
    <row r="237" spans="10:13" s="1" customFormat="1">
      <c r="J237" s="186"/>
      <c r="K237" s="186"/>
      <c r="L237" s="186"/>
      <c r="M237" s="186"/>
    </row>
    <row r="238" spans="10:13" s="1" customFormat="1">
      <c r="J238" s="186"/>
      <c r="K238" s="186"/>
      <c r="L238" s="186"/>
      <c r="M238" s="186"/>
    </row>
    <row r="239" spans="10:13" s="1" customFormat="1">
      <c r="J239" s="186"/>
      <c r="K239" s="186"/>
      <c r="L239" s="186"/>
      <c r="M239" s="186"/>
    </row>
    <row r="240" spans="10:13" s="1" customFormat="1">
      <c r="J240" s="186"/>
      <c r="K240" s="186"/>
      <c r="L240" s="186"/>
      <c r="M240" s="186"/>
    </row>
    <row r="241" spans="10:13" s="1" customFormat="1">
      <c r="J241" s="186"/>
      <c r="K241" s="186"/>
      <c r="L241" s="186"/>
      <c r="M241" s="186"/>
    </row>
    <row r="242" spans="10:13" s="1" customFormat="1">
      <c r="J242" s="186"/>
      <c r="K242" s="186"/>
      <c r="L242" s="186"/>
      <c r="M242" s="186"/>
    </row>
    <row r="243" spans="10:13" s="1" customFormat="1">
      <c r="J243" s="186"/>
      <c r="K243" s="186"/>
      <c r="L243" s="186"/>
      <c r="M243" s="186"/>
    </row>
    <row r="244" spans="10:13" s="1" customFormat="1">
      <c r="J244" s="186"/>
      <c r="K244" s="186"/>
      <c r="L244" s="186"/>
      <c r="M244" s="186"/>
    </row>
    <row r="245" spans="10:13" s="1" customFormat="1">
      <c r="J245" s="186"/>
      <c r="K245" s="186"/>
      <c r="L245" s="186"/>
      <c r="M245" s="186"/>
    </row>
    <row r="246" spans="10:13" s="1" customFormat="1">
      <c r="J246" s="186"/>
      <c r="K246" s="186"/>
      <c r="L246" s="186"/>
      <c r="M246" s="186"/>
    </row>
    <row r="247" spans="10:13" s="1" customFormat="1">
      <c r="J247" s="186"/>
      <c r="K247" s="186"/>
      <c r="L247" s="186"/>
      <c r="M247" s="186"/>
    </row>
    <row r="248" spans="10:13" s="1" customFormat="1">
      <c r="J248" s="186"/>
      <c r="K248" s="186"/>
      <c r="L248" s="186"/>
      <c r="M248" s="186"/>
    </row>
    <row r="249" spans="10:13" s="1" customFormat="1">
      <c r="J249" s="186"/>
      <c r="K249" s="186"/>
      <c r="L249" s="186"/>
      <c r="M249" s="186"/>
    </row>
    <row r="250" spans="10:13" s="1" customFormat="1">
      <c r="J250" s="186"/>
      <c r="K250" s="186"/>
      <c r="L250" s="186"/>
      <c r="M250" s="186"/>
    </row>
    <row r="251" spans="10:13" s="1" customFormat="1">
      <c r="J251" s="186"/>
      <c r="K251" s="186"/>
      <c r="L251" s="186"/>
      <c r="M251" s="186"/>
    </row>
    <row r="252" spans="10:13" s="1" customFormat="1">
      <c r="J252" s="186"/>
      <c r="K252" s="186"/>
      <c r="L252" s="186"/>
      <c r="M252" s="186"/>
    </row>
    <row r="253" spans="10:13" s="1" customFormat="1">
      <c r="J253" s="186"/>
      <c r="K253" s="186"/>
      <c r="L253" s="186"/>
      <c r="M253" s="186"/>
    </row>
    <row r="254" spans="10:13" s="1" customFormat="1">
      <c r="J254" s="186"/>
      <c r="K254" s="186"/>
      <c r="L254" s="186"/>
      <c r="M254" s="186"/>
    </row>
    <row r="255" spans="10:13" s="1" customFormat="1">
      <c r="J255" s="186"/>
      <c r="K255" s="186"/>
      <c r="L255" s="186"/>
      <c r="M255" s="186"/>
    </row>
    <row r="256" spans="10:13" s="1" customFormat="1">
      <c r="J256" s="186"/>
      <c r="K256" s="186"/>
      <c r="L256" s="186"/>
      <c r="M256" s="186"/>
    </row>
    <row r="257" spans="10:13" s="1" customFormat="1">
      <c r="J257" s="186"/>
      <c r="K257" s="186"/>
      <c r="L257" s="186"/>
      <c r="M257" s="186"/>
    </row>
    <row r="258" spans="10:13" s="1" customFormat="1">
      <c r="J258" s="186"/>
      <c r="K258" s="186"/>
      <c r="L258" s="186"/>
      <c r="M258" s="186"/>
    </row>
    <row r="259" spans="10:13" s="1" customFormat="1">
      <c r="J259" s="186"/>
      <c r="K259" s="186"/>
      <c r="L259" s="186"/>
      <c r="M259" s="186"/>
    </row>
    <row r="260" spans="10:13" s="1" customFormat="1">
      <c r="J260" s="186"/>
      <c r="K260" s="186"/>
      <c r="L260" s="186"/>
      <c r="M260" s="186"/>
    </row>
    <row r="261" spans="10:13" s="1" customFormat="1">
      <c r="J261" s="186"/>
      <c r="K261" s="186"/>
      <c r="L261" s="186"/>
      <c r="M261" s="186"/>
    </row>
    <row r="262" spans="10:13" s="1" customFormat="1">
      <c r="J262" s="186"/>
      <c r="K262" s="186"/>
      <c r="L262" s="186"/>
      <c r="M262" s="186"/>
    </row>
    <row r="263" spans="10:13" s="1" customFormat="1">
      <c r="J263" s="186"/>
      <c r="K263" s="186"/>
      <c r="L263" s="186"/>
      <c r="M263" s="186"/>
    </row>
    <row r="264" spans="10:13" s="1" customFormat="1">
      <c r="J264" s="186"/>
      <c r="K264" s="186"/>
      <c r="L264" s="186"/>
      <c r="M264" s="186"/>
    </row>
    <row r="265" spans="10:13" s="1" customFormat="1">
      <c r="J265" s="186"/>
      <c r="K265" s="186"/>
      <c r="L265" s="186"/>
      <c r="M265" s="186"/>
    </row>
    <row r="266" spans="10:13" s="1" customFormat="1">
      <c r="J266" s="186"/>
      <c r="K266" s="186"/>
      <c r="L266" s="186"/>
      <c r="M266" s="186"/>
    </row>
    <row r="267" spans="10:13" s="1" customFormat="1">
      <c r="J267" s="186"/>
      <c r="K267" s="186"/>
      <c r="L267" s="186"/>
      <c r="M267" s="186"/>
    </row>
    <row r="268" spans="10:13" s="1" customFormat="1">
      <c r="J268" s="186"/>
      <c r="K268" s="186"/>
      <c r="L268" s="186"/>
      <c r="M268" s="186"/>
    </row>
    <row r="269" spans="10:13" s="1" customFormat="1">
      <c r="J269" s="186"/>
      <c r="K269" s="186"/>
      <c r="L269" s="186"/>
      <c r="M269" s="186"/>
    </row>
    <row r="270" spans="10:13" s="1" customFormat="1">
      <c r="J270" s="186"/>
      <c r="K270" s="186"/>
      <c r="L270" s="186"/>
      <c r="M270" s="186"/>
    </row>
    <row r="271" spans="10:13" s="1" customFormat="1">
      <c r="J271" s="186"/>
      <c r="K271" s="186"/>
      <c r="L271" s="186"/>
      <c r="M271" s="186"/>
    </row>
    <row r="272" spans="10:13" s="1" customFormat="1">
      <c r="J272" s="186"/>
      <c r="K272" s="186"/>
      <c r="L272" s="186"/>
      <c r="M272" s="186"/>
    </row>
    <row r="273" spans="10:13" s="1" customFormat="1">
      <c r="J273" s="186"/>
      <c r="K273" s="186"/>
      <c r="L273" s="186"/>
      <c r="M273" s="186"/>
    </row>
    <row r="274" spans="10:13" s="1" customFormat="1">
      <c r="J274" s="186"/>
      <c r="K274" s="186"/>
      <c r="L274" s="186"/>
      <c r="M274" s="186"/>
    </row>
    <row r="275" spans="10:13" s="1" customFormat="1">
      <c r="J275" s="186"/>
      <c r="K275" s="186"/>
      <c r="L275" s="186"/>
      <c r="M275" s="186"/>
    </row>
    <row r="276" spans="10:13" s="1" customFormat="1">
      <c r="J276" s="186"/>
      <c r="K276" s="186"/>
      <c r="L276" s="186"/>
      <c r="M276" s="186"/>
    </row>
    <row r="277" spans="10:13" s="1" customFormat="1">
      <c r="J277" s="186"/>
      <c r="K277" s="186"/>
      <c r="L277" s="186"/>
      <c r="M277" s="186"/>
    </row>
    <row r="278" spans="10:13" s="1" customFormat="1">
      <c r="J278" s="186"/>
      <c r="K278" s="186"/>
      <c r="L278" s="186"/>
      <c r="M278" s="186"/>
    </row>
    <row r="279" spans="10:13" s="1" customFormat="1">
      <c r="J279" s="186"/>
      <c r="K279" s="186"/>
      <c r="L279" s="186"/>
      <c r="M279" s="186"/>
    </row>
    <row r="280" spans="10:13" s="1" customFormat="1">
      <c r="J280" s="186"/>
      <c r="K280" s="186"/>
      <c r="L280" s="186"/>
      <c r="M280" s="186"/>
    </row>
    <row r="281" spans="10:13" s="1" customFormat="1">
      <c r="J281" s="186"/>
      <c r="K281" s="186"/>
      <c r="L281" s="186"/>
      <c r="M281" s="186"/>
    </row>
    <row r="282" spans="10:13" s="1" customFormat="1">
      <c r="J282" s="186"/>
      <c r="K282" s="186"/>
      <c r="L282" s="186"/>
      <c r="M282" s="186"/>
    </row>
    <row r="283" spans="10:13" s="1" customFormat="1">
      <c r="J283" s="186"/>
      <c r="K283" s="186"/>
      <c r="L283" s="186"/>
      <c r="M283" s="186"/>
    </row>
    <row r="284" spans="10:13" s="1" customFormat="1">
      <c r="J284" s="186"/>
      <c r="K284" s="186"/>
      <c r="L284" s="186"/>
      <c r="M284" s="186"/>
    </row>
    <row r="285" spans="10:13" s="1" customFormat="1">
      <c r="J285" s="186"/>
      <c r="K285" s="186"/>
      <c r="L285" s="186"/>
      <c r="M285" s="186"/>
    </row>
    <row r="286" spans="10:13" s="1" customFormat="1">
      <c r="J286" s="186"/>
      <c r="K286" s="186"/>
      <c r="L286" s="186"/>
      <c r="M286" s="186"/>
    </row>
    <row r="287" spans="10:13" s="1" customFormat="1">
      <c r="J287" s="186"/>
      <c r="K287" s="186"/>
      <c r="L287" s="186"/>
      <c r="M287" s="186"/>
    </row>
    <row r="288" spans="10:13" s="1" customFormat="1">
      <c r="J288" s="186"/>
      <c r="K288" s="186"/>
      <c r="L288" s="186"/>
      <c r="M288" s="186"/>
    </row>
    <row r="289" spans="10:13" s="1" customFormat="1">
      <c r="J289" s="186"/>
      <c r="K289" s="186"/>
      <c r="L289" s="186"/>
      <c r="M289" s="186"/>
    </row>
    <row r="290" spans="10:13" s="1" customFormat="1">
      <c r="J290" s="186"/>
      <c r="K290" s="186"/>
      <c r="L290" s="186"/>
      <c r="M290" s="186"/>
    </row>
    <row r="291" spans="10:13" s="1" customFormat="1">
      <c r="J291" s="186"/>
      <c r="K291" s="186"/>
      <c r="L291" s="186"/>
      <c r="M291" s="186"/>
    </row>
    <row r="292" spans="10:13" s="1" customFormat="1">
      <c r="J292" s="186"/>
      <c r="K292" s="186"/>
      <c r="L292" s="186"/>
      <c r="M292" s="186"/>
    </row>
    <row r="293" spans="10:13" s="1" customFormat="1">
      <c r="J293" s="186"/>
      <c r="K293" s="186"/>
      <c r="L293" s="186"/>
      <c r="M293" s="186"/>
    </row>
    <row r="294" spans="10:13" s="1" customFormat="1">
      <c r="J294" s="186"/>
      <c r="K294" s="186"/>
      <c r="L294" s="186"/>
      <c r="M294" s="186"/>
    </row>
    <row r="295" spans="10:13" s="1" customFormat="1">
      <c r="J295" s="186"/>
      <c r="K295" s="186"/>
      <c r="L295" s="186"/>
      <c r="M295" s="186"/>
    </row>
    <row r="296" spans="10:13" s="1" customFormat="1">
      <c r="J296" s="186"/>
      <c r="K296" s="186"/>
      <c r="L296" s="186"/>
      <c r="M296" s="186"/>
    </row>
    <row r="297" spans="10:13" s="1" customFormat="1">
      <c r="J297" s="186"/>
      <c r="K297" s="186"/>
      <c r="L297" s="186"/>
      <c r="M297" s="186"/>
    </row>
    <row r="298" spans="10:13" s="1" customFormat="1">
      <c r="J298" s="186"/>
      <c r="K298" s="186"/>
      <c r="L298" s="186"/>
      <c r="M298" s="186"/>
    </row>
    <row r="299" spans="10:13" s="1" customFormat="1">
      <c r="J299" s="186"/>
      <c r="K299" s="186"/>
      <c r="L299" s="186"/>
      <c r="M299" s="186"/>
    </row>
    <row r="300" spans="10:13" s="1" customFormat="1">
      <c r="J300" s="186"/>
      <c r="K300" s="186"/>
      <c r="L300" s="186"/>
      <c r="M300" s="186"/>
    </row>
    <row r="301" spans="10:13" s="1" customFormat="1">
      <c r="J301" s="186"/>
      <c r="K301" s="186"/>
      <c r="L301" s="186"/>
      <c r="M301" s="186"/>
    </row>
    <row r="302" spans="10:13" s="1" customFormat="1">
      <c r="J302" s="186"/>
      <c r="K302" s="186"/>
      <c r="L302" s="186"/>
      <c r="M302" s="186"/>
    </row>
    <row r="303" spans="10:13" s="1" customFormat="1">
      <c r="J303" s="186"/>
      <c r="K303" s="186"/>
      <c r="L303" s="186"/>
      <c r="M303" s="186"/>
    </row>
    <row r="304" spans="10:13" s="1" customFormat="1">
      <c r="J304" s="186"/>
      <c r="K304" s="186"/>
      <c r="L304" s="186"/>
      <c r="M304" s="186"/>
    </row>
    <row r="305" spans="10:13" s="1" customFormat="1">
      <c r="J305" s="186"/>
      <c r="K305" s="186"/>
      <c r="L305" s="186"/>
      <c r="M305" s="186"/>
    </row>
    <row r="306" spans="10:13" s="1" customFormat="1">
      <c r="J306" s="186"/>
      <c r="K306" s="186"/>
      <c r="L306" s="186"/>
      <c r="M306" s="186"/>
    </row>
    <row r="307" spans="10:13" s="1" customFormat="1">
      <c r="J307" s="186"/>
      <c r="K307" s="186"/>
      <c r="L307" s="186"/>
      <c r="M307" s="186"/>
    </row>
    <row r="308" spans="10:13" s="1" customFormat="1">
      <c r="J308" s="186"/>
      <c r="K308" s="186"/>
      <c r="L308" s="186"/>
      <c r="M308" s="186"/>
    </row>
    <row r="309" spans="10:13" s="1" customFormat="1">
      <c r="J309" s="186"/>
      <c r="K309" s="186"/>
      <c r="L309" s="186"/>
      <c r="M309" s="186"/>
    </row>
    <row r="310" spans="10:13" s="1" customFormat="1">
      <c r="J310" s="186"/>
      <c r="K310" s="186"/>
      <c r="L310" s="186"/>
      <c r="M310" s="186"/>
    </row>
    <row r="311" spans="10:13" s="1" customFormat="1">
      <c r="J311" s="186"/>
      <c r="K311" s="186"/>
      <c r="L311" s="186"/>
      <c r="M311" s="186"/>
    </row>
    <row r="312" spans="10:13" s="1" customFormat="1">
      <c r="J312" s="186"/>
      <c r="K312" s="186"/>
      <c r="L312" s="186"/>
      <c r="M312" s="186"/>
    </row>
    <row r="313" spans="10:13" s="1" customFormat="1">
      <c r="J313" s="186"/>
      <c r="K313" s="186"/>
      <c r="L313" s="186"/>
      <c r="M313" s="186"/>
    </row>
    <row r="314" spans="10:13" s="1" customFormat="1">
      <c r="J314" s="186"/>
      <c r="K314" s="186"/>
      <c r="L314" s="186"/>
      <c r="M314" s="186"/>
    </row>
    <row r="315" spans="10:13" s="1" customFormat="1">
      <c r="J315" s="186"/>
      <c r="K315" s="186"/>
      <c r="L315" s="186"/>
      <c r="M315" s="186"/>
    </row>
    <row r="316" spans="10:13" s="1" customFormat="1">
      <c r="J316" s="186"/>
      <c r="K316" s="186"/>
      <c r="L316" s="186"/>
      <c r="M316" s="186"/>
    </row>
    <row r="317" spans="10:13" s="1" customFormat="1">
      <c r="J317" s="186"/>
      <c r="K317" s="186"/>
      <c r="L317" s="186"/>
      <c r="M317" s="186"/>
    </row>
    <row r="318" spans="10:13" s="1" customFormat="1">
      <c r="J318" s="186"/>
      <c r="K318" s="186"/>
      <c r="L318" s="186"/>
      <c r="M318" s="186"/>
    </row>
    <row r="319" spans="10:13" s="1" customFormat="1">
      <c r="J319" s="186"/>
      <c r="K319" s="186"/>
      <c r="L319" s="186"/>
      <c r="M319" s="186"/>
    </row>
    <row r="320" spans="10:13" s="1" customFormat="1">
      <c r="J320" s="186"/>
      <c r="K320" s="186"/>
      <c r="L320" s="186"/>
      <c r="M320" s="186"/>
    </row>
    <row r="321" spans="10:13" s="1" customFormat="1">
      <c r="J321" s="186"/>
      <c r="K321" s="186"/>
      <c r="L321" s="186"/>
      <c r="M321" s="186"/>
    </row>
    <row r="322" spans="10:13" s="1" customFormat="1">
      <c r="J322" s="186"/>
      <c r="K322" s="186"/>
      <c r="L322" s="186"/>
      <c r="M322" s="186"/>
    </row>
    <row r="323" spans="10:13" s="1" customFormat="1">
      <c r="J323" s="186"/>
      <c r="K323" s="186"/>
      <c r="L323" s="186"/>
      <c r="M323" s="186"/>
    </row>
    <row r="324" spans="10:13" s="1" customFormat="1">
      <c r="J324" s="186"/>
      <c r="K324" s="186"/>
      <c r="L324" s="186"/>
      <c r="M324" s="186"/>
    </row>
    <row r="325" spans="10:13" s="1" customFormat="1">
      <c r="J325" s="186"/>
      <c r="K325" s="186"/>
      <c r="L325" s="186"/>
      <c r="M325" s="186"/>
    </row>
    <row r="326" spans="10:13" s="1" customFormat="1">
      <c r="J326" s="186"/>
      <c r="K326" s="186"/>
      <c r="L326" s="186"/>
      <c r="M326" s="186"/>
    </row>
    <row r="327" spans="10:13" s="1" customFormat="1">
      <c r="J327" s="186"/>
      <c r="K327" s="186"/>
      <c r="L327" s="186"/>
      <c r="M327" s="186"/>
    </row>
    <row r="328" spans="10:13" s="1" customFormat="1">
      <c r="J328" s="186"/>
      <c r="K328" s="186"/>
      <c r="L328" s="186"/>
      <c r="M328" s="186"/>
    </row>
    <row r="329" spans="10:13" s="1" customFormat="1">
      <c r="J329" s="186"/>
      <c r="K329" s="186"/>
      <c r="L329" s="186"/>
      <c r="M329" s="186"/>
    </row>
    <row r="330" spans="10:13" s="1" customFormat="1">
      <c r="J330" s="186"/>
      <c r="K330" s="186"/>
      <c r="L330" s="186"/>
      <c r="M330" s="186"/>
    </row>
    <row r="331" spans="10:13" s="1" customFormat="1">
      <c r="J331" s="186"/>
      <c r="K331" s="186"/>
      <c r="L331" s="186"/>
      <c r="M331" s="186"/>
    </row>
    <row r="332" spans="10:13" s="1" customFormat="1">
      <c r="J332" s="186"/>
      <c r="K332" s="186"/>
      <c r="L332" s="186"/>
      <c r="M332" s="186"/>
    </row>
    <row r="333" spans="10:13" s="1" customFormat="1">
      <c r="J333" s="186"/>
      <c r="K333" s="186"/>
      <c r="L333" s="186"/>
      <c r="M333" s="186"/>
    </row>
    <row r="334" spans="10:13" s="1" customFormat="1">
      <c r="J334" s="186"/>
      <c r="K334" s="186"/>
      <c r="L334" s="186"/>
      <c r="M334" s="186"/>
    </row>
    <row r="335" spans="10:13" s="1" customFormat="1">
      <c r="J335" s="186"/>
      <c r="K335" s="186"/>
      <c r="L335" s="186"/>
      <c r="M335" s="186"/>
    </row>
    <row r="336" spans="10:13" s="1" customFormat="1">
      <c r="J336" s="186"/>
      <c r="K336" s="186"/>
      <c r="L336" s="186"/>
      <c r="M336" s="186"/>
    </row>
    <row r="337" spans="10:13" s="1" customFormat="1">
      <c r="J337" s="186"/>
      <c r="K337" s="186"/>
      <c r="L337" s="186"/>
      <c r="M337" s="186"/>
    </row>
    <row r="338" spans="10:13" s="1" customFormat="1">
      <c r="J338" s="186"/>
      <c r="K338" s="186"/>
      <c r="L338" s="186"/>
      <c r="M338" s="186"/>
    </row>
    <row r="339" spans="10:13" s="1" customFormat="1">
      <c r="J339" s="186"/>
      <c r="K339" s="186"/>
      <c r="L339" s="186"/>
      <c r="M339" s="186"/>
    </row>
    <row r="340" spans="10:13" s="1" customFormat="1">
      <c r="J340" s="186"/>
      <c r="K340" s="186"/>
      <c r="L340" s="186"/>
      <c r="M340" s="186"/>
    </row>
    <row r="341" spans="10:13" s="1" customFormat="1">
      <c r="J341" s="186"/>
      <c r="K341" s="186"/>
      <c r="L341" s="186"/>
      <c r="M341" s="186"/>
    </row>
    <row r="342" spans="10:13" s="1" customFormat="1">
      <c r="J342" s="186"/>
      <c r="K342" s="186"/>
      <c r="L342" s="186"/>
      <c r="M342" s="186"/>
    </row>
    <row r="343" spans="10:13" s="1" customFormat="1">
      <c r="J343" s="186"/>
      <c r="K343" s="186"/>
      <c r="L343" s="186"/>
      <c r="M343" s="186"/>
    </row>
    <row r="344" spans="10:13" s="1" customFormat="1">
      <c r="J344" s="186"/>
      <c r="K344" s="186"/>
      <c r="L344" s="186"/>
      <c r="M344" s="186"/>
    </row>
    <row r="345" spans="10:13" s="1" customFormat="1">
      <c r="J345" s="186"/>
      <c r="K345" s="186"/>
      <c r="L345" s="186"/>
      <c r="M345" s="186"/>
    </row>
    <row r="346" spans="10:13" s="1" customFormat="1">
      <c r="J346" s="186"/>
      <c r="K346" s="186"/>
      <c r="L346" s="186"/>
      <c r="M346" s="186"/>
    </row>
    <row r="347" spans="10:13" s="1" customFormat="1">
      <c r="J347" s="186"/>
      <c r="K347" s="186"/>
      <c r="L347" s="186"/>
      <c r="M347" s="186"/>
    </row>
    <row r="348" spans="10:13" s="1" customFormat="1">
      <c r="J348" s="186"/>
      <c r="K348" s="186"/>
      <c r="L348" s="186"/>
      <c r="M348" s="186"/>
    </row>
    <row r="349" spans="10:13" s="1" customFormat="1">
      <c r="J349" s="186"/>
      <c r="K349" s="186"/>
      <c r="L349" s="186"/>
      <c r="M349" s="186"/>
    </row>
    <row r="350" spans="10:13" s="1" customFormat="1">
      <c r="J350" s="186"/>
      <c r="K350" s="186"/>
      <c r="L350" s="186"/>
      <c r="M350" s="186"/>
    </row>
    <row r="351" spans="10:13" s="1" customFormat="1">
      <c r="J351" s="186"/>
      <c r="K351" s="186"/>
      <c r="L351" s="186"/>
      <c r="M351" s="186"/>
    </row>
    <row r="352" spans="10:13" s="1" customFormat="1">
      <c r="J352" s="186"/>
      <c r="K352" s="186"/>
      <c r="L352" s="186"/>
      <c r="M352" s="186"/>
    </row>
    <row r="353" spans="10:13" s="1" customFormat="1">
      <c r="J353" s="186"/>
      <c r="K353" s="186"/>
      <c r="L353" s="186"/>
      <c r="M353" s="186"/>
    </row>
    <row r="354" spans="10:13" s="1" customFormat="1">
      <c r="J354" s="186"/>
      <c r="K354" s="186"/>
      <c r="L354" s="186"/>
      <c r="M354" s="186"/>
    </row>
    <row r="355" spans="10:13" s="1" customFormat="1">
      <c r="J355" s="186"/>
      <c r="K355" s="186"/>
      <c r="L355" s="186"/>
      <c r="M355" s="186"/>
    </row>
    <row r="356" spans="10:13" s="1" customFormat="1">
      <c r="J356" s="186"/>
      <c r="K356" s="186"/>
      <c r="L356" s="186"/>
      <c r="M356" s="186"/>
    </row>
    <row r="357" spans="10:13" s="1" customFormat="1">
      <c r="J357" s="186"/>
      <c r="K357" s="186"/>
      <c r="L357" s="186"/>
      <c r="M357" s="186"/>
    </row>
    <row r="358" spans="10:13" s="1" customFormat="1">
      <c r="J358" s="186"/>
      <c r="K358" s="186"/>
      <c r="L358" s="186"/>
      <c r="M358" s="186"/>
    </row>
    <row r="359" spans="10:13" s="1" customFormat="1">
      <c r="J359" s="186"/>
      <c r="K359" s="186"/>
      <c r="L359" s="186"/>
      <c r="M359" s="186"/>
    </row>
    <row r="360" spans="10:13" s="1" customFormat="1">
      <c r="J360" s="186"/>
      <c r="K360" s="186"/>
      <c r="L360" s="186"/>
      <c r="M360" s="186"/>
    </row>
    <row r="361" spans="10:13" s="1" customFormat="1">
      <c r="J361" s="186"/>
      <c r="K361" s="186"/>
      <c r="L361" s="186"/>
      <c r="M361" s="186"/>
    </row>
    <row r="362" spans="10:13" s="1" customFormat="1">
      <c r="J362" s="186"/>
      <c r="K362" s="186"/>
      <c r="L362" s="186"/>
      <c r="M362" s="186"/>
    </row>
    <row r="363" spans="10:13" s="1" customFormat="1">
      <c r="J363" s="186"/>
      <c r="K363" s="186"/>
      <c r="L363" s="186"/>
      <c r="M363" s="186"/>
    </row>
    <row r="364" spans="10:13" s="1" customFormat="1">
      <c r="J364" s="186"/>
      <c r="K364" s="186"/>
      <c r="L364" s="186"/>
      <c r="M364" s="186"/>
    </row>
    <row r="365" spans="10:13" s="1" customFormat="1">
      <c r="J365" s="186"/>
      <c r="K365" s="186"/>
      <c r="L365" s="186"/>
      <c r="M365" s="186"/>
    </row>
    <row r="366" spans="10:13" s="1" customFormat="1">
      <c r="J366" s="186"/>
      <c r="K366" s="186"/>
      <c r="L366" s="186"/>
      <c r="M366" s="186"/>
    </row>
    <row r="367" spans="10:13" s="1" customFormat="1">
      <c r="J367" s="186"/>
      <c r="K367" s="186"/>
      <c r="L367" s="186"/>
      <c r="M367" s="186"/>
    </row>
    <row r="368" spans="10:13" s="1" customFormat="1">
      <c r="J368" s="186"/>
      <c r="K368" s="186"/>
      <c r="L368" s="186"/>
      <c r="M368" s="186"/>
    </row>
    <row r="369" spans="10:13" s="1" customFormat="1">
      <c r="J369" s="186"/>
      <c r="K369" s="186"/>
      <c r="L369" s="186"/>
      <c r="M369" s="186"/>
    </row>
    <row r="370" spans="10:13" s="1" customFormat="1">
      <c r="J370" s="186"/>
      <c r="K370" s="186"/>
      <c r="L370" s="186"/>
      <c r="M370" s="186"/>
    </row>
    <row r="371" spans="10:13" s="1" customFormat="1">
      <c r="J371" s="186"/>
      <c r="K371" s="186"/>
      <c r="L371" s="186"/>
      <c r="M371" s="186"/>
    </row>
    <row r="372" spans="10:13" s="1" customFormat="1">
      <c r="J372" s="186"/>
      <c r="K372" s="186"/>
      <c r="L372" s="186"/>
      <c r="M372" s="186"/>
    </row>
    <row r="373" spans="10:13" s="1" customFormat="1">
      <c r="J373" s="186"/>
      <c r="K373" s="186"/>
      <c r="L373" s="186"/>
      <c r="M373" s="186"/>
    </row>
    <row r="374" spans="10:13" s="1" customFormat="1">
      <c r="J374" s="186"/>
      <c r="K374" s="186"/>
      <c r="L374" s="186"/>
      <c r="M374" s="186"/>
    </row>
    <row r="375" spans="10:13" s="1" customFormat="1">
      <c r="J375" s="186"/>
      <c r="K375" s="186"/>
      <c r="L375" s="186"/>
      <c r="M375" s="186"/>
    </row>
    <row r="376" spans="10:13" s="1" customFormat="1">
      <c r="J376" s="186"/>
      <c r="K376" s="186"/>
      <c r="L376" s="186"/>
      <c r="M376" s="186"/>
    </row>
    <row r="377" spans="10:13" s="1" customFormat="1">
      <c r="J377" s="186"/>
      <c r="K377" s="186"/>
      <c r="L377" s="186"/>
      <c r="M377" s="186"/>
    </row>
    <row r="378" spans="10:13" s="1" customFormat="1">
      <c r="J378" s="186"/>
      <c r="K378" s="186"/>
      <c r="L378" s="186"/>
      <c r="M378" s="186"/>
    </row>
    <row r="379" spans="10:13" s="1" customFormat="1">
      <c r="J379" s="186"/>
      <c r="K379" s="186"/>
      <c r="L379" s="186"/>
      <c r="M379" s="186"/>
    </row>
    <row r="380" spans="10:13" s="1" customFormat="1">
      <c r="J380" s="186"/>
      <c r="K380" s="186"/>
      <c r="L380" s="186"/>
      <c r="M380" s="186"/>
    </row>
    <row r="381" spans="10:13" s="1" customFormat="1">
      <c r="J381" s="186"/>
      <c r="K381" s="186"/>
      <c r="L381" s="186"/>
      <c r="M381" s="186"/>
    </row>
    <row r="382" spans="10:13" s="1" customFormat="1">
      <c r="J382" s="186"/>
      <c r="K382" s="186"/>
      <c r="L382" s="186"/>
      <c r="M382" s="186"/>
    </row>
    <row r="383" spans="10:13" s="1" customFormat="1">
      <c r="J383" s="186"/>
      <c r="K383" s="186"/>
      <c r="L383" s="186"/>
      <c r="M383" s="186"/>
    </row>
    <row r="384" spans="10:13" s="1" customFormat="1">
      <c r="J384" s="186"/>
      <c r="K384" s="186"/>
      <c r="L384" s="186"/>
      <c r="M384" s="186"/>
    </row>
    <row r="385" spans="10:13" s="1" customFormat="1">
      <c r="J385" s="186"/>
      <c r="K385" s="186"/>
      <c r="L385" s="186"/>
      <c r="M385" s="186"/>
    </row>
    <row r="386" spans="10:13" s="1" customFormat="1">
      <c r="J386" s="186"/>
      <c r="K386" s="186"/>
      <c r="L386" s="186"/>
      <c r="M386" s="186"/>
    </row>
    <row r="387" spans="10:13" s="1" customFormat="1">
      <c r="J387" s="186"/>
      <c r="K387" s="186"/>
      <c r="L387" s="186"/>
      <c r="M387" s="186"/>
    </row>
    <row r="388" spans="10:13" s="1" customFormat="1">
      <c r="J388" s="186"/>
      <c r="K388" s="186"/>
      <c r="L388" s="186"/>
      <c r="M388" s="186"/>
    </row>
    <row r="389" spans="10:13" s="1" customFormat="1">
      <c r="J389" s="186"/>
      <c r="K389" s="186"/>
      <c r="L389" s="186"/>
      <c r="M389" s="186"/>
    </row>
    <row r="390" spans="10:13" s="1" customFormat="1">
      <c r="J390" s="186"/>
      <c r="K390" s="186"/>
      <c r="L390" s="186"/>
      <c r="M390" s="186"/>
    </row>
    <row r="391" spans="10:13" s="1" customFormat="1">
      <c r="J391" s="186"/>
      <c r="K391" s="186"/>
      <c r="L391" s="186"/>
      <c r="M391" s="186"/>
    </row>
    <row r="392" spans="10:13" s="1" customFormat="1">
      <c r="J392" s="186"/>
      <c r="K392" s="186"/>
      <c r="L392" s="186"/>
      <c r="M392" s="186"/>
    </row>
    <row r="393" spans="10:13" s="1" customFormat="1">
      <c r="J393" s="186"/>
      <c r="K393" s="186"/>
      <c r="L393" s="186"/>
      <c r="M393" s="186"/>
    </row>
    <row r="394" spans="10:13" s="1" customFormat="1">
      <c r="J394" s="186"/>
      <c r="K394" s="186"/>
      <c r="L394" s="186"/>
      <c r="M394" s="186"/>
    </row>
    <row r="395" spans="10:13" s="1" customFormat="1">
      <c r="J395" s="186"/>
      <c r="K395" s="186"/>
      <c r="L395" s="186"/>
      <c r="M395" s="186"/>
    </row>
    <row r="396" spans="10:13" s="1" customFormat="1">
      <c r="J396" s="186"/>
      <c r="K396" s="186"/>
      <c r="L396" s="186"/>
      <c r="M396" s="186"/>
    </row>
    <row r="397" spans="10:13" s="1" customFormat="1">
      <c r="J397" s="186"/>
      <c r="K397" s="186"/>
      <c r="L397" s="186"/>
      <c r="M397" s="186"/>
    </row>
    <row r="398" spans="10:13" s="1" customFormat="1">
      <c r="J398" s="186"/>
      <c r="K398" s="186"/>
      <c r="L398" s="186"/>
      <c r="M398" s="186"/>
    </row>
    <row r="399" spans="10:13" s="1" customFormat="1">
      <c r="J399" s="186"/>
      <c r="K399" s="186"/>
      <c r="L399" s="186"/>
      <c r="M399" s="186"/>
    </row>
    <row r="400" spans="10:13" s="1" customFormat="1">
      <c r="J400" s="186"/>
      <c r="K400" s="186"/>
      <c r="L400" s="186"/>
      <c r="M400" s="186"/>
    </row>
    <row r="401" spans="10:13" s="1" customFormat="1">
      <c r="J401" s="186"/>
      <c r="K401" s="186"/>
      <c r="L401" s="186"/>
      <c r="M401" s="186"/>
    </row>
    <row r="402" spans="10:13" s="1" customFormat="1">
      <c r="J402" s="186"/>
      <c r="K402" s="186"/>
      <c r="L402" s="186"/>
      <c r="M402" s="186"/>
    </row>
    <row r="403" spans="10:13" s="1" customFormat="1">
      <c r="J403" s="186"/>
      <c r="K403" s="186"/>
      <c r="L403" s="186"/>
      <c r="M403" s="186"/>
    </row>
    <row r="404" spans="10:13" s="1" customFormat="1">
      <c r="J404" s="186"/>
      <c r="K404" s="186"/>
      <c r="L404" s="186"/>
      <c r="M404" s="186"/>
    </row>
    <row r="405" spans="10:13" s="1" customFormat="1">
      <c r="J405" s="186"/>
      <c r="K405" s="186"/>
      <c r="L405" s="186"/>
      <c r="M405" s="186"/>
    </row>
    <row r="406" spans="10:13" s="1" customFormat="1">
      <c r="J406" s="186"/>
      <c r="K406" s="186"/>
      <c r="L406" s="186"/>
      <c r="M406" s="186"/>
    </row>
    <row r="407" spans="10:13" s="1" customFormat="1">
      <c r="J407" s="186"/>
      <c r="K407" s="186"/>
      <c r="L407" s="186"/>
      <c r="M407" s="186"/>
    </row>
    <row r="408" spans="10:13" s="1" customFormat="1">
      <c r="J408" s="186"/>
      <c r="K408" s="186"/>
      <c r="L408" s="186"/>
      <c r="M408" s="186"/>
    </row>
    <row r="409" spans="10:13" s="1" customFormat="1">
      <c r="J409" s="186"/>
      <c r="K409" s="186"/>
      <c r="L409" s="186"/>
      <c r="M409" s="186"/>
    </row>
    <row r="410" spans="10:13" s="1" customFormat="1">
      <c r="J410" s="186"/>
      <c r="K410" s="186"/>
      <c r="L410" s="186"/>
      <c r="M410" s="186"/>
    </row>
    <row r="411" spans="10:13" s="1" customFormat="1">
      <c r="J411" s="186"/>
      <c r="K411" s="186"/>
      <c r="L411" s="186"/>
      <c r="M411" s="186"/>
    </row>
    <row r="412" spans="10:13" s="1" customFormat="1">
      <c r="J412" s="186"/>
      <c r="K412" s="186"/>
      <c r="L412" s="186"/>
      <c r="M412" s="186"/>
    </row>
    <row r="413" spans="10:13" s="1" customFormat="1">
      <c r="J413" s="186"/>
      <c r="K413" s="186"/>
      <c r="L413" s="186"/>
      <c r="M413" s="186"/>
    </row>
    <row r="414" spans="10:13" s="1" customFormat="1">
      <c r="J414" s="186"/>
      <c r="K414" s="186"/>
      <c r="L414" s="186"/>
      <c r="M414" s="186"/>
    </row>
    <row r="415" spans="10:13" s="1" customFormat="1">
      <c r="J415" s="186"/>
      <c r="K415" s="186"/>
      <c r="L415" s="186"/>
      <c r="M415" s="186"/>
    </row>
    <row r="416" spans="10:13" s="1" customFormat="1">
      <c r="J416" s="186"/>
      <c r="K416" s="186"/>
      <c r="L416" s="186"/>
      <c r="M416" s="186"/>
    </row>
    <row r="417" spans="10:13" s="1" customFormat="1">
      <c r="J417" s="186"/>
      <c r="K417" s="186"/>
      <c r="L417" s="186"/>
      <c r="M417" s="186"/>
    </row>
    <row r="418" spans="10:13" s="1" customFormat="1">
      <c r="J418" s="186"/>
      <c r="K418" s="186"/>
      <c r="L418" s="186"/>
      <c r="M418" s="186"/>
    </row>
    <row r="419" spans="10:13" s="1" customFormat="1">
      <c r="J419" s="186"/>
      <c r="K419" s="186"/>
      <c r="L419" s="186"/>
      <c r="M419" s="186"/>
    </row>
    <row r="420" spans="10:13" s="1" customFormat="1">
      <c r="J420" s="186"/>
      <c r="K420" s="186"/>
      <c r="L420" s="186"/>
      <c r="M420" s="186"/>
    </row>
    <row r="421" spans="10:13" s="1" customFormat="1">
      <c r="J421" s="186"/>
      <c r="K421" s="186"/>
      <c r="L421" s="186"/>
      <c r="M421" s="186"/>
    </row>
    <row r="422" spans="10:13" s="1" customFormat="1">
      <c r="J422" s="186"/>
      <c r="K422" s="186"/>
      <c r="L422" s="186"/>
      <c r="M422" s="186"/>
    </row>
    <row r="423" spans="10:13" s="1" customFormat="1">
      <c r="J423" s="186"/>
      <c r="K423" s="186"/>
      <c r="L423" s="186"/>
      <c r="M423" s="186"/>
    </row>
    <row r="424" spans="10:13" s="1" customFormat="1">
      <c r="J424" s="186"/>
      <c r="K424" s="186"/>
      <c r="L424" s="186"/>
      <c r="M424" s="186"/>
    </row>
    <row r="425" spans="10:13" s="1" customFormat="1">
      <c r="J425" s="186"/>
      <c r="K425" s="186"/>
      <c r="L425" s="186"/>
      <c r="M425" s="186"/>
    </row>
    <row r="426" spans="10:13" s="1" customFormat="1">
      <c r="J426" s="186"/>
      <c r="K426" s="186"/>
      <c r="L426" s="186"/>
      <c r="M426" s="186"/>
    </row>
    <row r="427" spans="10:13" s="1" customFormat="1">
      <c r="J427" s="186"/>
      <c r="K427" s="186"/>
      <c r="L427" s="186"/>
      <c r="M427" s="186"/>
    </row>
    <row r="428" spans="10:13" s="1" customFormat="1">
      <c r="J428" s="186"/>
      <c r="K428" s="186"/>
      <c r="L428" s="186"/>
      <c r="M428" s="186"/>
    </row>
    <row r="429" spans="10:13" s="1" customFormat="1">
      <c r="J429" s="186"/>
      <c r="K429" s="186"/>
      <c r="L429" s="186"/>
      <c r="M429" s="186"/>
    </row>
    <row r="430" spans="10:13" s="1" customFormat="1">
      <c r="J430" s="186"/>
      <c r="K430" s="186"/>
      <c r="L430" s="186"/>
      <c r="M430" s="186"/>
    </row>
    <row r="431" spans="10:13" s="1" customFormat="1">
      <c r="J431" s="186"/>
      <c r="K431" s="186"/>
      <c r="L431" s="186"/>
      <c r="M431" s="186"/>
    </row>
    <row r="432" spans="10:13" s="1" customFormat="1">
      <c r="J432" s="186"/>
      <c r="K432" s="186"/>
      <c r="L432" s="186"/>
      <c r="M432" s="186"/>
    </row>
    <row r="433" spans="10:13" s="1" customFormat="1">
      <c r="J433" s="186"/>
      <c r="K433" s="186"/>
      <c r="L433" s="186"/>
      <c r="M433" s="186"/>
    </row>
    <row r="434" spans="10:13" s="1" customFormat="1">
      <c r="J434" s="186"/>
      <c r="K434" s="186"/>
      <c r="L434" s="186"/>
      <c r="M434" s="186"/>
    </row>
    <row r="435" spans="10:13" s="1" customFormat="1">
      <c r="J435" s="186"/>
      <c r="K435" s="186"/>
      <c r="L435" s="186"/>
      <c r="M435" s="186"/>
    </row>
    <row r="436" spans="10:13" s="1" customFormat="1">
      <c r="J436" s="186"/>
      <c r="K436" s="186"/>
      <c r="L436" s="186"/>
      <c r="M436" s="186"/>
    </row>
    <row r="437" spans="10:13" s="1" customFormat="1">
      <c r="J437" s="186"/>
      <c r="K437" s="186"/>
      <c r="L437" s="186"/>
      <c r="M437" s="186"/>
    </row>
    <row r="438" spans="10:13" s="1" customFormat="1">
      <c r="J438" s="186"/>
      <c r="K438" s="186"/>
      <c r="L438" s="186"/>
      <c r="M438" s="186"/>
    </row>
    <row r="439" spans="10:13" s="1" customFormat="1">
      <c r="J439" s="186"/>
      <c r="K439" s="186"/>
      <c r="L439" s="186"/>
      <c r="M439" s="186"/>
    </row>
    <row r="440" spans="10:13" s="1" customFormat="1">
      <c r="J440" s="186"/>
      <c r="K440" s="186"/>
      <c r="L440" s="186"/>
      <c r="M440" s="186"/>
    </row>
    <row r="441" spans="10:13" s="1" customFormat="1">
      <c r="J441" s="186"/>
      <c r="K441" s="186"/>
      <c r="L441" s="186"/>
      <c r="M441" s="186"/>
    </row>
    <row r="442" spans="10:13" s="1" customFormat="1">
      <c r="J442" s="186"/>
      <c r="K442" s="186"/>
      <c r="L442" s="186"/>
      <c r="M442" s="186"/>
    </row>
    <row r="443" spans="10:13" s="1" customFormat="1">
      <c r="J443" s="186"/>
      <c r="K443" s="186"/>
      <c r="L443" s="186"/>
      <c r="M443" s="186"/>
    </row>
    <row r="444" spans="10:13" s="1" customFormat="1">
      <c r="J444" s="186"/>
      <c r="K444" s="186"/>
      <c r="L444" s="186"/>
      <c r="M444" s="186"/>
    </row>
    <row r="445" spans="10:13" s="1" customFormat="1">
      <c r="J445" s="186"/>
      <c r="K445" s="186"/>
      <c r="L445" s="186"/>
      <c r="M445" s="186"/>
    </row>
    <row r="446" spans="10:13" s="1" customFormat="1">
      <c r="J446" s="186"/>
      <c r="K446" s="186"/>
      <c r="L446" s="186"/>
      <c r="M446" s="186"/>
    </row>
    <row r="447" spans="10:13" s="1" customFormat="1">
      <c r="J447" s="186"/>
      <c r="K447" s="186"/>
      <c r="L447" s="186"/>
      <c r="M447" s="186"/>
    </row>
    <row r="448" spans="10:13" s="1" customFormat="1">
      <c r="J448" s="186"/>
      <c r="K448" s="186"/>
      <c r="L448" s="186"/>
      <c r="M448" s="186"/>
    </row>
    <row r="449" spans="10:13" s="1" customFormat="1">
      <c r="J449" s="186"/>
      <c r="K449" s="186"/>
      <c r="L449" s="186"/>
      <c r="M449" s="186"/>
    </row>
    <row r="450" spans="10:13" s="1" customFormat="1">
      <c r="J450" s="186"/>
      <c r="K450" s="186"/>
      <c r="L450" s="186"/>
      <c r="M450" s="186"/>
    </row>
    <row r="451" spans="10:13" s="1" customFormat="1">
      <c r="J451" s="186"/>
      <c r="K451" s="186"/>
      <c r="L451" s="186"/>
      <c r="M451" s="186"/>
    </row>
    <row r="452" spans="10:13" s="1" customFormat="1">
      <c r="J452" s="186"/>
      <c r="K452" s="186"/>
      <c r="L452" s="186"/>
      <c r="M452" s="186"/>
    </row>
    <row r="453" spans="10:13" s="1" customFormat="1">
      <c r="J453" s="186"/>
      <c r="K453" s="186"/>
      <c r="L453" s="186"/>
      <c r="M453" s="186"/>
    </row>
    <row r="454" spans="10:13" s="1" customFormat="1">
      <c r="J454" s="186"/>
      <c r="K454" s="186"/>
      <c r="L454" s="186"/>
      <c r="M454" s="186"/>
    </row>
    <row r="455" spans="10:13" s="1" customFormat="1">
      <c r="J455" s="186"/>
      <c r="K455" s="186"/>
      <c r="L455" s="186"/>
      <c r="M455" s="186"/>
    </row>
    <row r="456" spans="10:13" s="1" customFormat="1">
      <c r="J456" s="186"/>
      <c r="K456" s="186"/>
      <c r="L456" s="186"/>
      <c r="M456" s="186"/>
    </row>
    <row r="457" spans="10:13" s="1" customFormat="1">
      <c r="J457" s="186"/>
      <c r="K457" s="186"/>
      <c r="L457" s="186"/>
      <c r="M457" s="186"/>
    </row>
    <row r="458" spans="10:13" s="1" customFormat="1">
      <c r="J458" s="186"/>
      <c r="K458" s="186"/>
      <c r="L458" s="186"/>
      <c r="M458" s="186"/>
    </row>
    <row r="459" spans="10:13" s="1" customFormat="1">
      <c r="J459" s="186"/>
      <c r="K459" s="186"/>
      <c r="L459" s="186"/>
      <c r="M459" s="186"/>
    </row>
    <row r="460" spans="10:13" s="1" customFormat="1">
      <c r="J460" s="186"/>
      <c r="K460" s="186"/>
      <c r="L460" s="186"/>
      <c r="M460" s="186"/>
    </row>
    <row r="461" spans="10:13" s="1" customFormat="1">
      <c r="J461" s="186"/>
      <c r="K461" s="186"/>
      <c r="L461" s="186"/>
      <c r="M461" s="186"/>
    </row>
    <row r="462" spans="10:13" s="1" customFormat="1">
      <c r="J462" s="186"/>
      <c r="K462" s="186"/>
      <c r="L462" s="186"/>
      <c r="M462" s="186"/>
    </row>
    <row r="463" spans="10:13" s="1" customFormat="1">
      <c r="J463" s="186"/>
      <c r="K463" s="186"/>
      <c r="L463" s="186"/>
      <c r="M463" s="186"/>
    </row>
    <row r="464" spans="10:13" s="1" customFormat="1">
      <c r="J464" s="186"/>
      <c r="K464" s="186"/>
      <c r="L464" s="186"/>
      <c r="M464" s="186"/>
    </row>
    <row r="465" spans="10:13" s="1" customFormat="1">
      <c r="J465" s="186"/>
      <c r="K465" s="186"/>
      <c r="L465" s="186"/>
      <c r="M465" s="186"/>
    </row>
    <row r="466" spans="10:13" s="1" customFormat="1">
      <c r="J466" s="186"/>
      <c r="K466" s="186"/>
      <c r="L466" s="186"/>
      <c r="M466" s="186"/>
    </row>
    <row r="467" spans="10:13" s="1" customFormat="1">
      <c r="J467" s="186"/>
      <c r="K467" s="186"/>
      <c r="L467" s="186"/>
      <c r="M467" s="186"/>
    </row>
    <row r="468" spans="10:13" s="1" customFormat="1">
      <c r="J468" s="186"/>
      <c r="K468" s="186"/>
      <c r="L468" s="186"/>
      <c r="M468" s="186"/>
    </row>
    <row r="469" spans="10:13" s="1" customFormat="1">
      <c r="J469" s="186"/>
      <c r="K469" s="186"/>
      <c r="L469" s="186"/>
      <c r="M469" s="186"/>
    </row>
    <row r="470" spans="10:13" s="1" customFormat="1">
      <c r="J470" s="186"/>
      <c r="K470" s="186"/>
      <c r="L470" s="186"/>
      <c r="M470" s="186"/>
    </row>
    <row r="471" spans="10:13" s="1" customFormat="1">
      <c r="J471" s="186"/>
      <c r="K471" s="186"/>
      <c r="L471" s="186"/>
      <c r="M471" s="186"/>
    </row>
    <row r="472" spans="10:13" s="1" customFormat="1">
      <c r="J472" s="186"/>
      <c r="K472" s="186"/>
      <c r="L472" s="186"/>
      <c r="M472" s="186"/>
    </row>
    <row r="473" spans="10:13" s="1" customFormat="1">
      <c r="J473" s="186"/>
      <c r="K473" s="186"/>
      <c r="L473" s="186"/>
      <c r="M473" s="186"/>
    </row>
    <row r="474" spans="10:13" s="1" customFormat="1">
      <c r="J474" s="186"/>
      <c r="K474" s="186"/>
      <c r="L474" s="186"/>
      <c r="M474" s="186"/>
    </row>
    <row r="475" spans="10:13" s="1" customFormat="1">
      <c r="J475" s="186"/>
      <c r="K475" s="186"/>
      <c r="L475" s="186"/>
      <c r="M475" s="186"/>
    </row>
    <row r="476" spans="10:13" s="1" customFormat="1">
      <c r="J476" s="186"/>
      <c r="K476" s="186"/>
      <c r="L476" s="186"/>
      <c r="M476" s="186"/>
    </row>
    <row r="477" spans="10:13" s="1" customFormat="1">
      <c r="J477" s="186"/>
      <c r="K477" s="186"/>
      <c r="L477" s="186"/>
      <c r="M477" s="186"/>
    </row>
    <row r="478" spans="10:13" s="1" customFormat="1">
      <c r="J478" s="186"/>
      <c r="K478" s="186"/>
      <c r="L478" s="186"/>
      <c r="M478" s="186"/>
    </row>
    <row r="479" spans="10:13" s="1" customFormat="1">
      <c r="J479" s="186"/>
      <c r="K479" s="186"/>
      <c r="L479" s="186"/>
      <c r="M479" s="186"/>
    </row>
    <row r="480" spans="10:13" s="1" customFormat="1">
      <c r="J480" s="186"/>
      <c r="K480" s="186"/>
      <c r="L480" s="186"/>
      <c r="M480" s="186"/>
    </row>
    <row r="481" spans="10:13" s="1" customFormat="1">
      <c r="J481" s="186"/>
      <c r="K481" s="186"/>
      <c r="L481" s="186"/>
      <c r="M481" s="186"/>
    </row>
    <row r="482" spans="10:13" s="1" customFormat="1">
      <c r="J482" s="186"/>
      <c r="K482" s="186"/>
      <c r="L482" s="186"/>
      <c r="M482" s="186"/>
    </row>
    <row r="483" spans="10:13" s="1" customFormat="1">
      <c r="J483" s="186"/>
      <c r="K483" s="186"/>
      <c r="L483" s="186"/>
      <c r="M483" s="186"/>
    </row>
    <row r="484" spans="10:13" s="1" customFormat="1">
      <c r="J484" s="186"/>
      <c r="K484" s="186"/>
      <c r="L484" s="186"/>
      <c r="M484" s="186"/>
    </row>
    <row r="485" spans="10:13" s="1" customFormat="1">
      <c r="J485" s="186"/>
      <c r="K485" s="186"/>
      <c r="L485" s="186"/>
      <c r="M485" s="186"/>
    </row>
    <row r="486" spans="10:13" s="1" customFormat="1">
      <c r="J486" s="186"/>
      <c r="K486" s="186"/>
      <c r="L486" s="186"/>
      <c r="M486" s="186"/>
    </row>
    <row r="487" spans="10:13" s="1" customFormat="1">
      <c r="J487" s="186"/>
      <c r="K487" s="186"/>
      <c r="L487" s="186"/>
      <c r="M487" s="186"/>
    </row>
    <row r="488" spans="10:13" s="1" customFormat="1">
      <c r="J488" s="186"/>
      <c r="K488" s="186"/>
      <c r="L488" s="186"/>
      <c r="M488" s="186"/>
    </row>
    <row r="489" spans="10:13" s="1" customFormat="1">
      <c r="J489" s="186"/>
      <c r="K489" s="186"/>
      <c r="L489" s="186"/>
      <c r="M489" s="186"/>
    </row>
    <row r="490" spans="10:13" s="1" customFormat="1">
      <c r="J490" s="186"/>
      <c r="K490" s="186"/>
      <c r="L490" s="186"/>
      <c r="M490" s="186"/>
    </row>
    <row r="491" spans="10:13" s="1" customFormat="1">
      <c r="J491" s="186"/>
      <c r="K491" s="186"/>
      <c r="L491" s="186"/>
      <c r="M491" s="186"/>
    </row>
    <row r="492" spans="10:13" s="1" customFormat="1">
      <c r="J492" s="186"/>
      <c r="K492" s="186"/>
      <c r="L492" s="186"/>
      <c r="M492" s="186"/>
    </row>
    <row r="493" spans="10:13" s="1" customFormat="1">
      <c r="J493" s="186"/>
      <c r="K493" s="186"/>
      <c r="L493" s="186"/>
      <c r="M493" s="186"/>
    </row>
    <row r="494" spans="10:13" s="1" customFormat="1">
      <c r="J494" s="186"/>
      <c r="K494" s="186"/>
      <c r="L494" s="186"/>
      <c r="M494" s="186"/>
    </row>
    <row r="495" spans="10:13" s="1" customFormat="1">
      <c r="J495" s="186"/>
      <c r="K495" s="186"/>
      <c r="L495" s="186"/>
      <c r="M495" s="186"/>
    </row>
    <row r="496" spans="10:13" s="1" customFormat="1">
      <c r="J496" s="186"/>
      <c r="K496" s="186"/>
      <c r="L496" s="186"/>
      <c r="M496" s="186"/>
    </row>
    <row r="497" spans="10:13" s="1" customFormat="1">
      <c r="J497" s="186"/>
      <c r="K497" s="186"/>
      <c r="L497" s="186"/>
      <c r="M497" s="186"/>
    </row>
    <row r="498" spans="10:13" s="1" customFormat="1">
      <c r="J498" s="186"/>
      <c r="K498" s="186"/>
      <c r="L498" s="186"/>
      <c r="M498" s="186"/>
    </row>
    <row r="499" spans="10:13" s="1" customFormat="1">
      <c r="J499" s="186"/>
      <c r="K499" s="186"/>
      <c r="L499" s="186"/>
      <c r="M499" s="186"/>
    </row>
    <row r="500" spans="10:13" s="1" customFormat="1">
      <c r="J500" s="186"/>
      <c r="K500" s="186"/>
      <c r="L500" s="186"/>
      <c r="M500" s="186"/>
    </row>
    <row r="501" spans="10:13" s="1" customFormat="1">
      <c r="J501" s="186"/>
      <c r="K501" s="186"/>
      <c r="L501" s="186"/>
      <c r="M501" s="186"/>
    </row>
    <row r="502" spans="10:13" s="1" customFormat="1">
      <c r="J502" s="186"/>
      <c r="K502" s="186"/>
      <c r="L502" s="186"/>
      <c r="M502" s="186"/>
    </row>
    <row r="503" spans="10:13" s="1" customFormat="1">
      <c r="J503" s="186"/>
      <c r="K503" s="186"/>
      <c r="L503" s="186"/>
      <c r="M503" s="186"/>
    </row>
    <row r="504" spans="10:13" s="1" customFormat="1">
      <c r="J504" s="186"/>
      <c r="K504" s="186"/>
      <c r="L504" s="186"/>
      <c r="M504" s="186"/>
    </row>
    <row r="505" spans="10:13" s="1" customFormat="1">
      <c r="J505" s="186"/>
      <c r="K505" s="186"/>
      <c r="L505" s="186"/>
      <c r="M505" s="186"/>
    </row>
    <row r="506" spans="10:13" s="1" customFormat="1">
      <c r="J506" s="186"/>
      <c r="K506" s="186"/>
      <c r="L506" s="186"/>
      <c r="M506" s="186"/>
    </row>
    <row r="507" spans="10:13" s="1" customFormat="1">
      <c r="J507" s="186"/>
      <c r="K507" s="186"/>
      <c r="L507" s="186"/>
      <c r="M507" s="186"/>
    </row>
    <row r="508" spans="10:13" s="1" customFormat="1">
      <c r="J508" s="186"/>
      <c r="K508" s="186"/>
      <c r="L508" s="186"/>
      <c r="M508" s="186"/>
    </row>
    <row r="509" spans="10:13" s="1" customFormat="1">
      <c r="J509" s="186"/>
      <c r="K509" s="186"/>
      <c r="L509" s="186"/>
      <c r="M509" s="186"/>
    </row>
    <row r="510" spans="10:13" s="1" customFormat="1">
      <c r="J510" s="186"/>
      <c r="K510" s="186"/>
      <c r="L510" s="186"/>
      <c r="M510" s="186"/>
    </row>
    <row r="511" spans="10:13" s="1" customFormat="1">
      <c r="J511" s="186"/>
      <c r="K511" s="186"/>
      <c r="L511" s="186"/>
      <c r="M511" s="186"/>
    </row>
    <row r="512" spans="10:13" s="1" customFormat="1">
      <c r="J512" s="186"/>
      <c r="K512" s="186"/>
      <c r="L512" s="186"/>
      <c r="M512" s="186"/>
    </row>
    <row r="513" spans="10:13" s="1" customFormat="1">
      <c r="J513" s="186"/>
      <c r="K513" s="186"/>
      <c r="L513" s="186"/>
      <c r="M513" s="186"/>
    </row>
    <row r="514" spans="10:13" s="1" customFormat="1">
      <c r="J514" s="186"/>
      <c r="K514" s="186"/>
      <c r="L514" s="186"/>
      <c r="M514" s="186"/>
    </row>
    <row r="515" spans="10:13" s="1" customFormat="1">
      <c r="J515" s="186"/>
      <c r="K515" s="186"/>
      <c r="L515" s="186"/>
      <c r="M515" s="186"/>
    </row>
    <row r="516" spans="10:13" s="1" customFormat="1">
      <c r="J516" s="186"/>
      <c r="K516" s="186"/>
      <c r="L516" s="186"/>
      <c r="M516" s="186"/>
    </row>
    <row r="517" spans="10:13" s="1" customFormat="1">
      <c r="J517" s="186"/>
      <c r="K517" s="186"/>
      <c r="L517" s="186"/>
      <c r="M517" s="186"/>
    </row>
    <row r="518" spans="10:13" s="1" customFormat="1">
      <c r="J518" s="186"/>
      <c r="K518" s="186"/>
      <c r="L518" s="186"/>
      <c r="M518" s="186"/>
    </row>
    <row r="519" spans="10:13" s="1" customFormat="1">
      <c r="J519" s="186"/>
      <c r="K519" s="186"/>
      <c r="L519" s="186"/>
      <c r="M519" s="186"/>
    </row>
    <row r="520" spans="10:13" s="1" customFormat="1">
      <c r="J520" s="186"/>
      <c r="K520" s="186"/>
      <c r="L520" s="186"/>
      <c r="M520" s="186"/>
    </row>
    <row r="521" spans="10:13" s="1" customFormat="1">
      <c r="J521" s="186"/>
      <c r="K521" s="186"/>
      <c r="L521" s="186"/>
      <c r="M521" s="186"/>
    </row>
    <row r="522" spans="10:13" s="1" customFormat="1">
      <c r="J522" s="186"/>
      <c r="K522" s="186"/>
      <c r="L522" s="186"/>
      <c r="M522" s="186"/>
    </row>
    <row r="523" spans="10:13" s="1" customFormat="1">
      <c r="J523" s="186"/>
      <c r="K523" s="186"/>
      <c r="L523" s="186"/>
      <c r="M523" s="186"/>
    </row>
    <row r="524" spans="10:13" s="1" customFormat="1">
      <c r="J524" s="186"/>
      <c r="K524" s="186"/>
      <c r="L524" s="186"/>
      <c r="M524" s="186"/>
    </row>
    <row r="525" spans="10:13" s="1" customFormat="1">
      <c r="J525" s="186"/>
      <c r="K525" s="186"/>
      <c r="L525" s="186"/>
      <c r="M525" s="186"/>
    </row>
    <row r="526" spans="10:13" s="1" customFormat="1">
      <c r="J526" s="186"/>
      <c r="K526" s="186"/>
      <c r="L526" s="186"/>
      <c r="M526" s="186"/>
    </row>
    <row r="527" spans="10:13" s="1" customFormat="1">
      <c r="J527" s="186"/>
      <c r="K527" s="186"/>
      <c r="L527" s="186"/>
      <c r="M527" s="186"/>
    </row>
    <row r="528" spans="10:13" s="1" customFormat="1">
      <c r="J528" s="186"/>
      <c r="K528" s="186"/>
      <c r="L528" s="186"/>
      <c r="M528" s="186"/>
    </row>
    <row r="529" spans="10:13" s="1" customFormat="1">
      <c r="J529" s="186"/>
      <c r="K529" s="186"/>
      <c r="L529" s="186"/>
      <c r="M529" s="186"/>
    </row>
    <row r="530" spans="10:13" s="1" customFormat="1">
      <c r="J530" s="186"/>
      <c r="K530" s="186"/>
      <c r="L530" s="186"/>
      <c r="M530" s="186"/>
    </row>
    <row r="531" spans="10:13" s="1" customFormat="1">
      <c r="J531" s="186"/>
      <c r="K531" s="186"/>
      <c r="L531" s="186"/>
      <c r="M531" s="186"/>
    </row>
    <row r="532" spans="10:13" s="1" customFormat="1">
      <c r="J532" s="186"/>
      <c r="K532" s="186"/>
      <c r="L532" s="186"/>
      <c r="M532" s="186"/>
    </row>
    <row r="533" spans="10:13" s="1" customFormat="1">
      <c r="J533" s="186"/>
      <c r="K533" s="186"/>
      <c r="L533" s="186"/>
      <c r="M533" s="186"/>
    </row>
    <row r="534" spans="10:13" s="1" customFormat="1">
      <c r="J534" s="186"/>
      <c r="K534" s="186"/>
      <c r="L534" s="186"/>
      <c r="M534" s="186"/>
    </row>
    <row r="535" spans="10:13" s="1" customFormat="1">
      <c r="J535" s="186"/>
      <c r="K535" s="186"/>
      <c r="L535" s="186"/>
      <c r="M535" s="186"/>
    </row>
    <row r="536" spans="10:13" s="1" customFormat="1">
      <c r="J536" s="186"/>
      <c r="K536" s="186"/>
      <c r="L536" s="186"/>
      <c r="M536" s="186"/>
    </row>
    <row r="537" spans="10:13" s="1" customFormat="1">
      <c r="J537" s="186"/>
      <c r="K537" s="186"/>
      <c r="L537" s="186"/>
      <c r="M537" s="186"/>
    </row>
    <row r="538" spans="10:13" s="1" customFormat="1">
      <c r="J538" s="186"/>
      <c r="K538" s="186"/>
      <c r="L538" s="186"/>
      <c r="M538" s="186"/>
    </row>
    <row r="539" spans="10:13" s="1" customFormat="1">
      <c r="J539" s="186"/>
      <c r="K539" s="186"/>
      <c r="L539" s="186"/>
      <c r="M539" s="186"/>
    </row>
    <row r="540" spans="10:13" s="1" customFormat="1">
      <c r="J540" s="186"/>
      <c r="K540" s="186"/>
      <c r="L540" s="186"/>
      <c r="M540" s="186"/>
    </row>
    <row r="541" spans="10:13" s="1" customFormat="1">
      <c r="J541" s="186"/>
      <c r="K541" s="186"/>
      <c r="L541" s="186"/>
      <c r="M541" s="186"/>
    </row>
    <row r="542" spans="10:13" s="1" customFormat="1">
      <c r="J542" s="186"/>
      <c r="K542" s="186"/>
      <c r="L542" s="186"/>
      <c r="M542" s="186"/>
    </row>
    <row r="543" spans="10:13" s="1" customFormat="1">
      <c r="J543" s="186"/>
      <c r="K543" s="186"/>
      <c r="L543" s="186"/>
      <c r="M543" s="186"/>
    </row>
    <row r="544" spans="10:13" s="1" customFormat="1">
      <c r="J544" s="186"/>
      <c r="K544" s="186"/>
      <c r="L544" s="186"/>
      <c r="M544" s="186"/>
    </row>
    <row r="545" spans="10:13" s="1" customFormat="1">
      <c r="J545" s="186"/>
      <c r="K545" s="186"/>
      <c r="L545" s="186"/>
      <c r="M545" s="186"/>
    </row>
  </sheetData>
  <sheetProtection algorithmName="SHA-512" hashValue="MkOCeCeeJQAluqU+BCiRtYqkLXzkp4NlEUQmslULpPR7OxkUG1RWXnileVkShCmLpC0oF7C47I905xIG11Yplg==" saltValue="SAFaE5ocByjwgcgJ8e0muQ==" spinCount="100000" sheet="1" objects="1" scenarios="1"/>
  <mergeCells count="8">
    <mergeCell ref="J43:M58"/>
    <mergeCell ref="A2:A4"/>
    <mergeCell ref="E3:H4"/>
    <mergeCell ref="G6:H6"/>
    <mergeCell ref="J7:M22"/>
    <mergeCell ref="A40:A42"/>
    <mergeCell ref="E40:H41"/>
    <mergeCell ref="G42:H42"/>
  </mergeCells>
  <conditionalFormatting sqref="G8">
    <cfRule type="cellIs" dxfId="25" priority="24" operator="equal">
      <formula>0</formula>
    </cfRule>
    <cfRule type="cellIs" dxfId="24" priority="25" operator="lessThan">
      <formula>0</formula>
    </cfRule>
    <cfRule type="cellIs" dxfId="23" priority="26" operator="greaterThan">
      <formula>0</formula>
    </cfRule>
  </conditionalFormatting>
  <conditionalFormatting sqref="G9:G35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H8">
    <cfRule type="cellIs" dxfId="19" priority="19" operator="equal">
      <formula>"(-) de moins sur le compte épargne"</formula>
    </cfRule>
    <cfRule type="cellIs" dxfId="18" priority="20" operator="equal">
      <formula>"(+) à ajouter sur le compte épargne"</formula>
    </cfRule>
  </conditionalFormatting>
  <conditionalFormatting sqref="H9:H35">
    <cfRule type="cellIs" dxfId="17" priority="17" operator="equal">
      <formula>"(-) de moins sur le compte épargne"</formula>
    </cfRule>
    <cfRule type="cellIs" dxfId="16" priority="18" operator="equal">
      <formula>"(+) à ajouter sur le compte épargne"</formula>
    </cfRule>
  </conditionalFormatting>
  <conditionalFormatting sqref="G44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G45:G46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G47:G50">
    <cfRule type="cellIs" dxfId="9" priority="8" operator="equal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G51:G73">
    <cfRule type="cellIs" dxfId="6" priority="5" operator="equal">
      <formula>0</formula>
    </cfRule>
    <cfRule type="cellIs" dxfId="5" priority="6" operator="lessThan">
      <formula>0</formula>
    </cfRule>
    <cfRule type="cellIs" dxfId="4" priority="7" operator="greaterThan">
      <formula>0</formula>
    </cfRule>
  </conditionalFormatting>
  <conditionalFormatting sqref="H44">
    <cfRule type="cellIs" dxfId="3" priority="3" operator="equal">
      <formula>"(-) de moins sur ce compte épargne"</formula>
    </cfRule>
    <cfRule type="cellIs" dxfId="2" priority="4" operator="equal">
      <formula>"(+) à ajouter sur ce compte épargne"</formula>
    </cfRule>
  </conditionalFormatting>
  <conditionalFormatting sqref="H45:H73">
    <cfRule type="cellIs" dxfId="1" priority="1" operator="equal">
      <formula>"(-) de moins sur ce compte épargne"</formula>
    </cfRule>
    <cfRule type="cellIs" dxfId="0" priority="2" operator="equal">
      <formula>"(+) à ajouter sur ce compte épargne"</formula>
    </cfRule>
  </conditionalFormatting>
  <hyperlinks>
    <hyperlink ref="A2:A4" location="'Budget Gold'!A1" tooltip="Retour au tableau Budget Gold" display="Retour au Budget"/>
    <hyperlink ref="A40" location="'Budget Gold'!A1" display="Retour au budget"/>
    <hyperlink ref="A40:A42" location="'Budget Gold'!A1" tooltip="Retour au tableau Budget Gold" display="Retour au Budget"/>
    <hyperlink ref="A2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Y1410"/>
  <sheetViews>
    <sheetView zoomScaleNormal="100" workbookViewId="0">
      <selection activeCell="A2" sqref="A2:D3"/>
    </sheetView>
  </sheetViews>
  <sheetFormatPr baseColWidth="10" defaultColWidth="9.1328125" defaultRowHeight="12.75"/>
  <cols>
    <col min="1" max="1" width="3.73046875" style="1" customWidth="1"/>
    <col min="2" max="3" width="1.265625" style="1" customWidth="1"/>
    <col min="4" max="4" width="9.86328125" style="178" customWidth="1"/>
    <col min="5" max="5" width="3.86328125" style="178" customWidth="1"/>
    <col min="6" max="6" width="41.86328125" style="178" customWidth="1"/>
    <col min="7" max="7" width="12.3984375" style="178" customWidth="1"/>
    <col min="8" max="8" width="7" style="178" customWidth="1"/>
    <col min="9" max="9" width="11.3984375" style="178" customWidth="1"/>
    <col min="10" max="10" width="3.3984375" style="178" customWidth="1"/>
    <col min="11" max="11" width="7" style="178" customWidth="1"/>
    <col min="12" max="12" width="11.3984375" style="178" customWidth="1"/>
    <col min="13" max="13" width="3.3984375" style="178" customWidth="1"/>
    <col min="14" max="14" width="7" style="178" customWidth="1"/>
    <col min="15" max="15" width="11.3984375" style="178" customWidth="1"/>
    <col min="16" max="16" width="3.3984375" style="178" customWidth="1"/>
    <col min="17" max="17" width="7" style="178" customWidth="1"/>
    <col min="18" max="18" width="11.3984375" style="178" customWidth="1"/>
    <col min="19" max="19" width="3.3984375" style="178" customWidth="1"/>
    <col min="20" max="20" width="7" style="178" customWidth="1"/>
    <col min="21" max="21" width="11.3984375" style="178" customWidth="1"/>
    <col min="22" max="22" width="3.3984375" style="178" customWidth="1"/>
    <col min="23" max="23" width="7" style="178" customWidth="1"/>
    <col min="24" max="24" width="11.3984375" style="178" customWidth="1"/>
    <col min="25" max="25" width="3.3984375" style="178" customWidth="1"/>
    <col min="26" max="26" width="7" style="178" customWidth="1"/>
    <col min="27" max="27" width="11.3984375" style="178" customWidth="1"/>
    <col min="28" max="28" width="3.3984375" style="178" customWidth="1"/>
    <col min="29" max="29" width="7" style="178" customWidth="1"/>
    <col min="30" max="30" width="11.3984375" style="178" customWidth="1"/>
    <col min="31" max="31" width="3.3984375" style="178" customWidth="1"/>
    <col min="32" max="32" width="7" style="178" customWidth="1"/>
    <col min="33" max="33" width="11.3984375" style="178" customWidth="1"/>
    <col min="34" max="34" width="3.3984375" style="178" customWidth="1"/>
    <col min="35" max="35" width="7" style="178" customWidth="1"/>
    <col min="36" max="36" width="11.3984375" style="178" customWidth="1"/>
    <col min="37" max="37" width="3.3984375" style="178" customWidth="1"/>
    <col min="38" max="38" width="7" style="178" customWidth="1"/>
    <col min="39" max="39" width="11.3984375" style="178" customWidth="1"/>
    <col min="40" max="40" width="3.3984375" style="178" customWidth="1"/>
    <col min="41" max="41" width="7" style="178" customWidth="1"/>
    <col min="42" max="42" width="11.3984375" style="178" customWidth="1"/>
    <col min="43" max="43" width="3.3984375" style="178" customWidth="1"/>
    <col min="44" max="44" width="3.86328125" style="178" customWidth="1"/>
    <col min="45" max="45" width="41.86328125" style="178" customWidth="1"/>
    <col min="46" max="46" width="12.3984375" style="178" customWidth="1"/>
    <col min="47" max="47" width="9.1328125" style="1"/>
    <col min="48" max="48" width="1.265625" style="1" customWidth="1"/>
    <col min="49" max="49" width="2.265625" style="1" customWidth="1"/>
    <col min="50" max="50" width="3.86328125" style="178" customWidth="1"/>
    <col min="51" max="51" width="41.86328125" style="178" customWidth="1"/>
    <col min="52" max="52" width="12.3984375" style="178" customWidth="1"/>
    <col min="53" max="53" width="13.3984375" style="178" customWidth="1"/>
    <col min="54" max="54" width="2.1328125" style="1" customWidth="1"/>
    <col min="55" max="55" width="1.265625" style="1" customWidth="1"/>
    <col min="56" max="727" width="9.1328125" style="1"/>
    <col min="728" max="16384" width="9.1328125" style="178"/>
  </cols>
  <sheetData>
    <row r="1" spans="1:55" s="1" customFormat="1" ht="5.85" customHeight="1">
      <c r="AV1" s="210"/>
      <c r="AW1" s="210"/>
      <c r="AX1" s="210"/>
      <c r="AY1" s="210"/>
      <c r="AZ1" s="210"/>
      <c r="BA1" s="210"/>
      <c r="BB1" s="210"/>
      <c r="BC1" s="210"/>
    </row>
    <row r="2" spans="1:55" s="1" customFormat="1">
      <c r="A2" s="606" t="s">
        <v>315</v>
      </c>
      <c r="B2" s="606"/>
      <c r="C2" s="606"/>
      <c r="D2" s="606"/>
      <c r="E2" s="162"/>
      <c r="F2" s="162" t="s">
        <v>26</v>
      </c>
      <c r="AR2" s="162"/>
      <c r="AV2" s="210"/>
      <c r="AW2" s="164"/>
      <c r="AX2" s="164"/>
      <c r="AY2" s="164"/>
      <c r="AZ2" s="164"/>
      <c r="BA2" s="164"/>
      <c r="BB2" s="164"/>
      <c r="BC2" s="210"/>
    </row>
    <row r="3" spans="1:55" s="1" customFormat="1">
      <c r="A3" s="606"/>
      <c r="B3" s="606"/>
      <c r="C3" s="606"/>
      <c r="D3" s="606"/>
      <c r="E3" s="162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AR3" s="162"/>
      <c r="AV3" s="210"/>
      <c r="AW3" s="164"/>
      <c r="AX3" s="164"/>
      <c r="AY3" s="164"/>
      <c r="AZ3" s="164"/>
      <c r="BA3" s="164"/>
      <c r="BB3" s="164"/>
      <c r="BC3" s="210"/>
    </row>
    <row r="4" spans="1:55" s="1" customFormat="1" ht="20.65">
      <c r="A4" s="398" t="s">
        <v>379</v>
      </c>
      <c r="B4" s="398"/>
      <c r="C4" s="398"/>
      <c r="D4" s="398"/>
      <c r="E4" s="39"/>
      <c r="F4" s="212" t="str">
        <f>CONCATENATE("Budget de ",IF(Menu!F12="","",Menu!F12))</f>
        <v xml:space="preserve">Budget de </v>
      </c>
      <c r="R4" s="395" t="str">
        <f>Menu!I4</f>
        <v>Version 2021 Révision 2</v>
      </c>
      <c r="S4" s="395"/>
      <c r="T4" s="395"/>
      <c r="U4" s="395"/>
      <c r="AS4" s="212"/>
      <c r="AV4" s="210"/>
      <c r="AW4" s="164"/>
      <c r="AX4" s="399" t="s">
        <v>261</v>
      </c>
      <c r="AY4" s="399"/>
      <c r="AZ4" s="399"/>
      <c r="BA4" s="399"/>
      <c r="BB4" s="164"/>
      <c r="BC4" s="210"/>
    </row>
    <row r="5" spans="1:55" s="1" customFormat="1" ht="13.5" customHeight="1">
      <c r="D5" s="213"/>
      <c r="E5" s="213"/>
      <c r="F5" s="212"/>
      <c r="G5" s="191"/>
      <c r="AS5" s="212"/>
      <c r="AV5" s="210"/>
      <c r="AW5" s="164"/>
      <c r="AX5" s="214"/>
      <c r="AY5" s="214"/>
      <c r="AZ5" s="214"/>
      <c r="BA5" s="214"/>
      <c r="BB5" s="164"/>
      <c r="BC5" s="210"/>
    </row>
    <row r="6" spans="1:55" s="1" customFormat="1" ht="13.5" thickBot="1">
      <c r="E6" s="607" t="s">
        <v>27</v>
      </c>
      <c r="F6" s="608"/>
      <c r="G6" s="609"/>
      <c r="H6" s="610"/>
      <c r="I6" s="610"/>
      <c r="J6" s="610"/>
      <c r="K6" s="610"/>
      <c r="L6" s="610"/>
      <c r="M6" s="610"/>
      <c r="AV6" s="210"/>
      <c r="AW6" s="164"/>
      <c r="AX6" s="164"/>
      <c r="AY6" s="164"/>
      <c r="AZ6" s="164"/>
      <c r="BA6" s="164"/>
      <c r="BB6" s="164"/>
      <c r="BC6" s="210"/>
    </row>
    <row r="7" spans="1:55" ht="13.5" thickBot="1">
      <c r="D7" s="1"/>
      <c r="E7" s="215" t="s">
        <v>224</v>
      </c>
      <c r="F7" s="396" t="s">
        <v>323</v>
      </c>
      <c r="G7" s="397"/>
      <c r="H7" s="514">
        <f>(Menu!F20)</f>
        <v>44197</v>
      </c>
      <c r="I7" s="514"/>
      <c r="J7" s="514"/>
      <c r="K7" s="514">
        <f>32+H7</f>
        <v>44229</v>
      </c>
      <c r="L7" s="514"/>
      <c r="M7" s="514"/>
      <c r="N7" s="514">
        <f t="shared" ref="N7" si="0">32+K7</f>
        <v>44261</v>
      </c>
      <c r="O7" s="514"/>
      <c r="P7" s="514"/>
      <c r="Q7" s="514">
        <f t="shared" ref="Q7" si="1">32+N7</f>
        <v>44293</v>
      </c>
      <c r="R7" s="514"/>
      <c r="S7" s="514"/>
      <c r="T7" s="514">
        <f t="shared" ref="T7" si="2">32+Q7</f>
        <v>44325</v>
      </c>
      <c r="U7" s="514"/>
      <c r="V7" s="514"/>
      <c r="W7" s="514">
        <f t="shared" ref="W7" si="3">32+T7</f>
        <v>44357</v>
      </c>
      <c r="X7" s="514"/>
      <c r="Y7" s="514"/>
      <c r="Z7" s="514">
        <f t="shared" ref="Z7" si="4">32+W7</f>
        <v>44389</v>
      </c>
      <c r="AA7" s="514"/>
      <c r="AB7" s="514"/>
      <c r="AC7" s="514">
        <f t="shared" ref="AC7" si="5">32+Z7</f>
        <v>44421</v>
      </c>
      <c r="AD7" s="514"/>
      <c r="AE7" s="514"/>
      <c r="AF7" s="514">
        <f t="shared" ref="AF7" si="6">32+AC7</f>
        <v>44453</v>
      </c>
      <c r="AG7" s="514"/>
      <c r="AH7" s="514"/>
      <c r="AI7" s="514">
        <f t="shared" ref="AI7" si="7">32+AF7</f>
        <v>44485</v>
      </c>
      <c r="AJ7" s="514"/>
      <c r="AK7" s="514"/>
      <c r="AL7" s="514">
        <f t="shared" ref="AL7" si="8">32+AI7</f>
        <v>44517</v>
      </c>
      <c r="AM7" s="514"/>
      <c r="AN7" s="514"/>
      <c r="AO7" s="514">
        <f t="shared" ref="AO7" si="9">32+AL7</f>
        <v>44549</v>
      </c>
      <c r="AP7" s="514"/>
      <c r="AQ7" s="514"/>
      <c r="AR7" s="497" t="s">
        <v>27</v>
      </c>
      <c r="AS7" s="498"/>
      <c r="AT7" s="499"/>
      <c r="AV7" s="210"/>
      <c r="AW7" s="102"/>
      <c r="AX7" s="469" t="s">
        <v>27</v>
      </c>
      <c r="AY7" s="470"/>
      <c r="AZ7" s="471"/>
      <c r="BA7" s="102"/>
      <c r="BB7" s="102"/>
      <c r="BC7" s="210"/>
    </row>
    <row r="8" spans="1:55" ht="13.15">
      <c r="B8" s="216"/>
      <c r="D8" s="183">
        <v>1</v>
      </c>
      <c r="E8" s="217" t="s">
        <v>247</v>
      </c>
      <c r="F8" s="349" t="s">
        <v>29</v>
      </c>
      <c r="G8" s="218" t="s">
        <v>11</v>
      </c>
      <c r="H8" s="501"/>
      <c r="I8" s="502"/>
      <c r="J8" s="350"/>
      <c r="K8" s="501"/>
      <c r="L8" s="502"/>
      <c r="M8" s="350"/>
      <c r="N8" s="501"/>
      <c r="O8" s="502"/>
      <c r="P8" s="350"/>
      <c r="Q8" s="501"/>
      <c r="R8" s="502"/>
      <c r="S8" s="350"/>
      <c r="T8" s="501"/>
      <c r="U8" s="502"/>
      <c r="V8" s="350"/>
      <c r="W8" s="501"/>
      <c r="X8" s="502"/>
      <c r="Y8" s="350"/>
      <c r="Z8" s="501"/>
      <c r="AA8" s="502"/>
      <c r="AB8" s="350"/>
      <c r="AC8" s="501"/>
      <c r="AD8" s="502"/>
      <c r="AE8" s="350"/>
      <c r="AF8" s="501"/>
      <c r="AG8" s="502"/>
      <c r="AH8" s="350"/>
      <c r="AI8" s="501"/>
      <c r="AJ8" s="502"/>
      <c r="AK8" s="350"/>
      <c r="AL8" s="501"/>
      <c r="AM8" s="502"/>
      <c r="AN8" s="350"/>
      <c r="AO8" s="501"/>
      <c r="AP8" s="502"/>
      <c r="AQ8" s="350"/>
      <c r="AR8" s="476" t="str">
        <f>IF(F8="","",F8)</f>
        <v>Revenu à configurer</v>
      </c>
      <c r="AS8" s="477"/>
      <c r="AT8" s="220" t="str">
        <f>G8</f>
        <v>- sélectionner -</v>
      </c>
      <c r="AV8" s="210"/>
      <c r="AW8" s="102"/>
      <c r="AX8" s="413" t="str">
        <f>F8</f>
        <v>Revenu à configurer</v>
      </c>
      <c r="AY8" s="414"/>
      <c r="AZ8" s="415"/>
      <c r="BA8" s="221">
        <f t="shared" ref="BA8:BA22" si="10">SUM(H8:AQ8)</f>
        <v>0</v>
      </c>
      <c r="BB8" s="102"/>
      <c r="BC8" s="210"/>
    </row>
    <row r="9" spans="1:55" ht="13.15">
      <c r="B9" s="216"/>
      <c r="D9" s="183">
        <f>1+D8</f>
        <v>2</v>
      </c>
      <c r="E9" s="217" t="s">
        <v>247</v>
      </c>
      <c r="F9" s="349" t="s">
        <v>29</v>
      </c>
      <c r="G9" s="218" t="s">
        <v>11</v>
      </c>
      <c r="H9" s="501"/>
      <c r="I9" s="502"/>
      <c r="J9" s="350"/>
      <c r="K9" s="501"/>
      <c r="L9" s="502"/>
      <c r="M9" s="350"/>
      <c r="N9" s="501"/>
      <c r="O9" s="502"/>
      <c r="P9" s="350"/>
      <c r="Q9" s="501"/>
      <c r="R9" s="502"/>
      <c r="S9" s="350"/>
      <c r="T9" s="501"/>
      <c r="U9" s="502"/>
      <c r="V9" s="350"/>
      <c r="W9" s="501"/>
      <c r="X9" s="502"/>
      <c r="Y9" s="350"/>
      <c r="Z9" s="501"/>
      <c r="AA9" s="502"/>
      <c r="AB9" s="350"/>
      <c r="AC9" s="501"/>
      <c r="AD9" s="502"/>
      <c r="AE9" s="350"/>
      <c r="AF9" s="501"/>
      <c r="AG9" s="502"/>
      <c r="AH9" s="350"/>
      <c r="AI9" s="501"/>
      <c r="AJ9" s="502"/>
      <c r="AK9" s="350"/>
      <c r="AL9" s="501"/>
      <c r="AM9" s="502"/>
      <c r="AN9" s="350"/>
      <c r="AO9" s="501"/>
      <c r="AP9" s="502"/>
      <c r="AQ9" s="350"/>
      <c r="AR9" s="413" t="str">
        <f t="shared" ref="AR9" si="11">IF(F9="","",F9)</f>
        <v>Revenu à configurer</v>
      </c>
      <c r="AS9" s="414"/>
      <c r="AT9" s="222" t="str">
        <f t="shared" ref="AT9" si="12">G9</f>
        <v>- sélectionner -</v>
      </c>
      <c r="AV9" s="210"/>
      <c r="AW9" s="102"/>
      <c r="AX9" s="413" t="str">
        <f>F9</f>
        <v>Revenu à configurer</v>
      </c>
      <c r="AY9" s="414"/>
      <c r="AZ9" s="415"/>
      <c r="BA9" s="221">
        <f t="shared" si="10"/>
        <v>0</v>
      </c>
      <c r="BB9" s="102"/>
      <c r="BC9" s="210"/>
    </row>
    <row r="10" spans="1:55" ht="13.15">
      <c r="B10" s="216"/>
      <c r="D10" s="183">
        <f t="shared" ref="D10:D14" si="13">1+D9</f>
        <v>3</v>
      </c>
      <c r="E10" s="217" t="s">
        <v>247</v>
      </c>
      <c r="F10" s="349" t="s">
        <v>29</v>
      </c>
      <c r="G10" s="218" t="s">
        <v>11</v>
      </c>
      <c r="H10" s="501"/>
      <c r="I10" s="502"/>
      <c r="J10" s="350"/>
      <c r="K10" s="501"/>
      <c r="L10" s="502"/>
      <c r="M10" s="350"/>
      <c r="N10" s="501"/>
      <c r="O10" s="502"/>
      <c r="P10" s="350"/>
      <c r="Q10" s="501"/>
      <c r="R10" s="502"/>
      <c r="S10" s="350"/>
      <c r="T10" s="501"/>
      <c r="U10" s="502"/>
      <c r="V10" s="350"/>
      <c r="W10" s="501"/>
      <c r="X10" s="502"/>
      <c r="Y10" s="350"/>
      <c r="Z10" s="501"/>
      <c r="AA10" s="502"/>
      <c r="AB10" s="350"/>
      <c r="AC10" s="501"/>
      <c r="AD10" s="502"/>
      <c r="AE10" s="350"/>
      <c r="AF10" s="501"/>
      <c r="AG10" s="502"/>
      <c r="AH10" s="350"/>
      <c r="AI10" s="501"/>
      <c r="AJ10" s="502"/>
      <c r="AK10" s="350"/>
      <c r="AL10" s="501"/>
      <c r="AM10" s="502"/>
      <c r="AN10" s="350"/>
      <c r="AO10" s="501"/>
      <c r="AP10" s="502"/>
      <c r="AQ10" s="350"/>
      <c r="AR10" s="413" t="str">
        <f t="shared" ref="AR10:AR23" si="14">IF(F10="","",F10)</f>
        <v>Revenu à configurer</v>
      </c>
      <c r="AS10" s="414"/>
      <c r="AT10" s="222" t="str">
        <f t="shared" ref="AT10:AT23" si="15">G10</f>
        <v>- sélectionner -</v>
      </c>
      <c r="AV10" s="210"/>
      <c r="AW10" s="102"/>
      <c r="AX10" s="413" t="str">
        <f t="shared" ref="AX10:AX23" si="16">F10</f>
        <v>Revenu à configurer</v>
      </c>
      <c r="AY10" s="414"/>
      <c r="AZ10" s="415"/>
      <c r="BA10" s="221">
        <f t="shared" si="10"/>
        <v>0</v>
      </c>
      <c r="BB10" s="102"/>
      <c r="BC10" s="210"/>
    </row>
    <row r="11" spans="1:55" ht="13.15">
      <c r="B11" s="216"/>
      <c r="D11" s="183">
        <f t="shared" si="13"/>
        <v>4</v>
      </c>
      <c r="E11" s="217" t="s">
        <v>247</v>
      </c>
      <c r="F11" s="349" t="s">
        <v>29</v>
      </c>
      <c r="G11" s="218" t="s">
        <v>11</v>
      </c>
      <c r="H11" s="501"/>
      <c r="I11" s="502"/>
      <c r="J11" s="350"/>
      <c r="K11" s="501"/>
      <c r="L11" s="502"/>
      <c r="M11" s="350"/>
      <c r="N11" s="501"/>
      <c r="O11" s="502"/>
      <c r="P11" s="350"/>
      <c r="Q11" s="501"/>
      <c r="R11" s="502"/>
      <c r="S11" s="350"/>
      <c r="T11" s="501"/>
      <c r="U11" s="502"/>
      <c r="V11" s="350"/>
      <c r="W11" s="501"/>
      <c r="X11" s="502"/>
      <c r="Y11" s="350"/>
      <c r="Z11" s="501"/>
      <c r="AA11" s="502"/>
      <c r="AB11" s="350"/>
      <c r="AC11" s="501"/>
      <c r="AD11" s="502"/>
      <c r="AE11" s="350"/>
      <c r="AF11" s="501"/>
      <c r="AG11" s="502"/>
      <c r="AH11" s="350"/>
      <c r="AI11" s="501"/>
      <c r="AJ11" s="502"/>
      <c r="AK11" s="350"/>
      <c r="AL11" s="501"/>
      <c r="AM11" s="502"/>
      <c r="AN11" s="350"/>
      <c r="AO11" s="501"/>
      <c r="AP11" s="502"/>
      <c r="AQ11" s="350"/>
      <c r="AR11" s="413" t="str">
        <f t="shared" si="14"/>
        <v>Revenu à configurer</v>
      </c>
      <c r="AS11" s="414"/>
      <c r="AT11" s="222" t="str">
        <f t="shared" si="15"/>
        <v>- sélectionner -</v>
      </c>
      <c r="AV11" s="210"/>
      <c r="AW11" s="102"/>
      <c r="AX11" s="413" t="str">
        <f t="shared" si="16"/>
        <v>Revenu à configurer</v>
      </c>
      <c r="AY11" s="414"/>
      <c r="AZ11" s="415"/>
      <c r="BA11" s="221">
        <f t="shared" si="10"/>
        <v>0</v>
      </c>
      <c r="BB11" s="102"/>
      <c r="BC11" s="210"/>
    </row>
    <row r="12" spans="1:55" ht="13.15">
      <c r="B12" s="216"/>
      <c r="D12" s="183">
        <f t="shared" si="13"/>
        <v>5</v>
      </c>
      <c r="E12" s="217" t="s">
        <v>247</v>
      </c>
      <c r="F12" s="349" t="s">
        <v>29</v>
      </c>
      <c r="G12" s="218" t="s">
        <v>11</v>
      </c>
      <c r="H12" s="501"/>
      <c r="I12" s="502"/>
      <c r="J12" s="350"/>
      <c r="K12" s="501"/>
      <c r="L12" s="502"/>
      <c r="M12" s="350"/>
      <c r="N12" s="501"/>
      <c r="O12" s="502"/>
      <c r="P12" s="350"/>
      <c r="Q12" s="501"/>
      <c r="R12" s="502"/>
      <c r="S12" s="350"/>
      <c r="T12" s="501"/>
      <c r="U12" s="502"/>
      <c r="V12" s="350"/>
      <c r="W12" s="501"/>
      <c r="X12" s="502"/>
      <c r="Y12" s="350"/>
      <c r="Z12" s="501"/>
      <c r="AA12" s="502"/>
      <c r="AB12" s="350"/>
      <c r="AC12" s="501"/>
      <c r="AD12" s="502"/>
      <c r="AE12" s="350"/>
      <c r="AF12" s="501"/>
      <c r="AG12" s="502"/>
      <c r="AH12" s="350"/>
      <c r="AI12" s="501"/>
      <c r="AJ12" s="502"/>
      <c r="AK12" s="350"/>
      <c r="AL12" s="501"/>
      <c r="AM12" s="502"/>
      <c r="AN12" s="350"/>
      <c r="AO12" s="501"/>
      <c r="AP12" s="502"/>
      <c r="AQ12" s="350"/>
      <c r="AR12" s="413" t="str">
        <f t="shared" si="14"/>
        <v>Revenu à configurer</v>
      </c>
      <c r="AS12" s="414"/>
      <c r="AT12" s="222" t="str">
        <f t="shared" si="15"/>
        <v>- sélectionner -</v>
      </c>
      <c r="AV12" s="210"/>
      <c r="AW12" s="102"/>
      <c r="AX12" s="413" t="str">
        <f t="shared" si="16"/>
        <v>Revenu à configurer</v>
      </c>
      <c r="AY12" s="414"/>
      <c r="AZ12" s="415"/>
      <c r="BA12" s="221">
        <f t="shared" si="10"/>
        <v>0</v>
      </c>
      <c r="BB12" s="102"/>
      <c r="BC12" s="210"/>
    </row>
    <row r="13" spans="1:55" ht="13.15">
      <c r="B13" s="216"/>
      <c r="D13" s="183">
        <f t="shared" si="13"/>
        <v>6</v>
      </c>
      <c r="E13" s="217" t="s">
        <v>247</v>
      </c>
      <c r="F13" s="349" t="s">
        <v>29</v>
      </c>
      <c r="G13" s="218" t="s">
        <v>11</v>
      </c>
      <c r="H13" s="501"/>
      <c r="I13" s="502"/>
      <c r="J13" s="350"/>
      <c r="K13" s="501"/>
      <c r="L13" s="502"/>
      <c r="M13" s="350"/>
      <c r="N13" s="501"/>
      <c r="O13" s="502"/>
      <c r="P13" s="350"/>
      <c r="Q13" s="501"/>
      <c r="R13" s="502"/>
      <c r="S13" s="350"/>
      <c r="T13" s="501"/>
      <c r="U13" s="502"/>
      <c r="V13" s="350"/>
      <c r="W13" s="501"/>
      <c r="X13" s="502"/>
      <c r="Y13" s="350"/>
      <c r="Z13" s="501"/>
      <c r="AA13" s="502"/>
      <c r="AB13" s="350"/>
      <c r="AC13" s="501"/>
      <c r="AD13" s="502"/>
      <c r="AE13" s="350"/>
      <c r="AF13" s="501"/>
      <c r="AG13" s="502"/>
      <c r="AH13" s="350"/>
      <c r="AI13" s="501"/>
      <c r="AJ13" s="502"/>
      <c r="AK13" s="350"/>
      <c r="AL13" s="501"/>
      <c r="AM13" s="502"/>
      <c r="AN13" s="350"/>
      <c r="AO13" s="501"/>
      <c r="AP13" s="502"/>
      <c r="AQ13" s="350"/>
      <c r="AR13" s="413" t="str">
        <f t="shared" si="14"/>
        <v>Revenu à configurer</v>
      </c>
      <c r="AS13" s="414"/>
      <c r="AT13" s="222" t="str">
        <f t="shared" si="15"/>
        <v>- sélectionner -</v>
      </c>
      <c r="AV13" s="210"/>
      <c r="AW13" s="102"/>
      <c r="AX13" s="413" t="str">
        <f t="shared" si="16"/>
        <v>Revenu à configurer</v>
      </c>
      <c r="AY13" s="414"/>
      <c r="AZ13" s="415"/>
      <c r="BA13" s="221">
        <f t="shared" si="10"/>
        <v>0</v>
      </c>
      <c r="BB13" s="102"/>
      <c r="BC13" s="210"/>
    </row>
    <row r="14" spans="1:55" ht="13.15">
      <c r="B14" s="216"/>
      <c r="D14" s="183">
        <f t="shared" si="13"/>
        <v>7</v>
      </c>
      <c r="E14" s="217" t="s">
        <v>247</v>
      </c>
      <c r="F14" s="349" t="s">
        <v>29</v>
      </c>
      <c r="G14" s="218" t="s">
        <v>11</v>
      </c>
      <c r="H14" s="501"/>
      <c r="I14" s="502"/>
      <c r="J14" s="350"/>
      <c r="K14" s="501"/>
      <c r="L14" s="502"/>
      <c r="M14" s="350"/>
      <c r="N14" s="501"/>
      <c r="O14" s="502"/>
      <c r="P14" s="350"/>
      <c r="Q14" s="501"/>
      <c r="R14" s="502"/>
      <c r="S14" s="350"/>
      <c r="T14" s="501"/>
      <c r="U14" s="502"/>
      <c r="V14" s="350"/>
      <c r="W14" s="501"/>
      <c r="X14" s="502"/>
      <c r="Y14" s="350"/>
      <c r="Z14" s="501"/>
      <c r="AA14" s="502"/>
      <c r="AB14" s="350"/>
      <c r="AC14" s="501"/>
      <c r="AD14" s="502"/>
      <c r="AE14" s="350"/>
      <c r="AF14" s="501"/>
      <c r="AG14" s="502"/>
      <c r="AH14" s="350"/>
      <c r="AI14" s="501"/>
      <c r="AJ14" s="502"/>
      <c r="AK14" s="350"/>
      <c r="AL14" s="501"/>
      <c r="AM14" s="502"/>
      <c r="AN14" s="350"/>
      <c r="AO14" s="501"/>
      <c r="AP14" s="502"/>
      <c r="AQ14" s="350"/>
      <c r="AR14" s="413" t="str">
        <f t="shared" si="14"/>
        <v>Revenu à configurer</v>
      </c>
      <c r="AS14" s="414"/>
      <c r="AT14" s="222" t="str">
        <f t="shared" si="15"/>
        <v>- sélectionner -</v>
      </c>
      <c r="AV14" s="210"/>
      <c r="AW14" s="102"/>
      <c r="AX14" s="413" t="str">
        <f t="shared" si="16"/>
        <v>Revenu à configurer</v>
      </c>
      <c r="AY14" s="414"/>
      <c r="AZ14" s="415"/>
      <c r="BA14" s="221">
        <f t="shared" si="10"/>
        <v>0</v>
      </c>
      <c r="BB14" s="102"/>
      <c r="BC14" s="210"/>
    </row>
    <row r="15" spans="1:55" ht="13.15">
      <c r="B15" s="216"/>
      <c r="D15" s="183">
        <f t="shared" ref="D15:D23" si="17">1+D14</f>
        <v>8</v>
      </c>
      <c r="E15" s="217" t="s">
        <v>247</v>
      </c>
      <c r="F15" s="349" t="s">
        <v>29</v>
      </c>
      <c r="G15" s="218" t="s">
        <v>11</v>
      </c>
      <c r="H15" s="501"/>
      <c r="I15" s="502"/>
      <c r="J15" s="350"/>
      <c r="K15" s="501"/>
      <c r="L15" s="502"/>
      <c r="M15" s="350"/>
      <c r="N15" s="501"/>
      <c r="O15" s="502"/>
      <c r="P15" s="350"/>
      <c r="Q15" s="501"/>
      <c r="R15" s="502"/>
      <c r="S15" s="350"/>
      <c r="T15" s="501"/>
      <c r="U15" s="502"/>
      <c r="V15" s="350"/>
      <c r="W15" s="501"/>
      <c r="X15" s="502"/>
      <c r="Y15" s="350"/>
      <c r="Z15" s="501"/>
      <c r="AA15" s="502"/>
      <c r="AB15" s="350"/>
      <c r="AC15" s="501"/>
      <c r="AD15" s="502"/>
      <c r="AE15" s="350"/>
      <c r="AF15" s="501"/>
      <c r="AG15" s="502"/>
      <c r="AH15" s="350"/>
      <c r="AI15" s="501"/>
      <c r="AJ15" s="502"/>
      <c r="AK15" s="350"/>
      <c r="AL15" s="501"/>
      <c r="AM15" s="502"/>
      <c r="AN15" s="350"/>
      <c r="AO15" s="501"/>
      <c r="AP15" s="502"/>
      <c r="AQ15" s="350"/>
      <c r="AR15" s="413" t="str">
        <f t="shared" si="14"/>
        <v>Revenu à configurer</v>
      </c>
      <c r="AS15" s="414"/>
      <c r="AT15" s="222" t="str">
        <f t="shared" si="15"/>
        <v>- sélectionner -</v>
      </c>
      <c r="AV15" s="210"/>
      <c r="AW15" s="102"/>
      <c r="AX15" s="413" t="str">
        <f t="shared" si="16"/>
        <v>Revenu à configurer</v>
      </c>
      <c r="AY15" s="414"/>
      <c r="AZ15" s="415"/>
      <c r="BA15" s="221">
        <f t="shared" si="10"/>
        <v>0</v>
      </c>
      <c r="BB15" s="102"/>
      <c r="BC15" s="210"/>
    </row>
    <row r="16" spans="1:55" ht="13.15">
      <c r="B16" s="216"/>
      <c r="D16" s="183">
        <f t="shared" si="17"/>
        <v>9</v>
      </c>
      <c r="E16" s="217" t="s">
        <v>247</v>
      </c>
      <c r="F16" s="349" t="s">
        <v>29</v>
      </c>
      <c r="G16" s="218" t="s">
        <v>11</v>
      </c>
      <c r="H16" s="501"/>
      <c r="I16" s="502"/>
      <c r="J16" s="350"/>
      <c r="K16" s="501"/>
      <c r="L16" s="502"/>
      <c r="M16" s="350"/>
      <c r="N16" s="501"/>
      <c r="O16" s="502"/>
      <c r="P16" s="350"/>
      <c r="Q16" s="501"/>
      <c r="R16" s="502"/>
      <c r="S16" s="350"/>
      <c r="T16" s="501"/>
      <c r="U16" s="502"/>
      <c r="V16" s="350"/>
      <c r="W16" s="501"/>
      <c r="X16" s="502"/>
      <c r="Y16" s="350"/>
      <c r="Z16" s="501"/>
      <c r="AA16" s="502"/>
      <c r="AB16" s="350"/>
      <c r="AC16" s="501"/>
      <c r="AD16" s="502"/>
      <c r="AE16" s="350"/>
      <c r="AF16" s="501"/>
      <c r="AG16" s="502"/>
      <c r="AH16" s="350"/>
      <c r="AI16" s="501"/>
      <c r="AJ16" s="502"/>
      <c r="AK16" s="350"/>
      <c r="AL16" s="501"/>
      <c r="AM16" s="502"/>
      <c r="AN16" s="350"/>
      <c r="AO16" s="501"/>
      <c r="AP16" s="502"/>
      <c r="AQ16" s="350"/>
      <c r="AR16" s="413" t="str">
        <f t="shared" si="14"/>
        <v>Revenu à configurer</v>
      </c>
      <c r="AS16" s="414"/>
      <c r="AT16" s="222" t="str">
        <f t="shared" si="15"/>
        <v>- sélectionner -</v>
      </c>
      <c r="AV16" s="210"/>
      <c r="AW16" s="102"/>
      <c r="AX16" s="413" t="str">
        <f t="shared" si="16"/>
        <v>Revenu à configurer</v>
      </c>
      <c r="AY16" s="414"/>
      <c r="AZ16" s="415"/>
      <c r="BA16" s="221">
        <f t="shared" si="10"/>
        <v>0</v>
      </c>
      <c r="BB16" s="102"/>
      <c r="BC16" s="210"/>
    </row>
    <row r="17" spans="2:55" ht="13.15">
      <c r="B17" s="216"/>
      <c r="D17" s="183">
        <f t="shared" si="17"/>
        <v>10</v>
      </c>
      <c r="E17" s="217" t="s">
        <v>247</v>
      </c>
      <c r="F17" s="349" t="s">
        <v>29</v>
      </c>
      <c r="G17" s="218" t="s">
        <v>11</v>
      </c>
      <c r="H17" s="501"/>
      <c r="I17" s="502"/>
      <c r="J17" s="350"/>
      <c r="K17" s="501"/>
      <c r="L17" s="502"/>
      <c r="M17" s="350"/>
      <c r="N17" s="501"/>
      <c r="O17" s="502"/>
      <c r="P17" s="350"/>
      <c r="Q17" s="501"/>
      <c r="R17" s="502"/>
      <c r="S17" s="350"/>
      <c r="T17" s="501"/>
      <c r="U17" s="502"/>
      <c r="V17" s="350"/>
      <c r="W17" s="501"/>
      <c r="X17" s="502"/>
      <c r="Y17" s="350"/>
      <c r="Z17" s="501"/>
      <c r="AA17" s="502"/>
      <c r="AB17" s="350"/>
      <c r="AC17" s="501"/>
      <c r="AD17" s="502"/>
      <c r="AE17" s="350"/>
      <c r="AF17" s="501"/>
      <c r="AG17" s="502"/>
      <c r="AH17" s="350"/>
      <c r="AI17" s="501"/>
      <c r="AJ17" s="502"/>
      <c r="AK17" s="350"/>
      <c r="AL17" s="501"/>
      <c r="AM17" s="502"/>
      <c r="AN17" s="350"/>
      <c r="AO17" s="501"/>
      <c r="AP17" s="502"/>
      <c r="AQ17" s="350"/>
      <c r="AR17" s="413" t="str">
        <f t="shared" si="14"/>
        <v>Revenu à configurer</v>
      </c>
      <c r="AS17" s="414"/>
      <c r="AT17" s="222" t="str">
        <f t="shared" si="15"/>
        <v>- sélectionner -</v>
      </c>
      <c r="AV17" s="210"/>
      <c r="AW17" s="102"/>
      <c r="AX17" s="413" t="str">
        <f t="shared" si="16"/>
        <v>Revenu à configurer</v>
      </c>
      <c r="AY17" s="414"/>
      <c r="AZ17" s="415"/>
      <c r="BA17" s="221">
        <f t="shared" si="10"/>
        <v>0</v>
      </c>
      <c r="BB17" s="102"/>
      <c r="BC17" s="210"/>
    </row>
    <row r="18" spans="2:55" ht="13.15">
      <c r="B18" s="216"/>
      <c r="D18" s="183">
        <f t="shared" si="17"/>
        <v>11</v>
      </c>
      <c r="E18" s="217" t="s">
        <v>247</v>
      </c>
      <c r="F18" s="349" t="s">
        <v>29</v>
      </c>
      <c r="G18" s="218" t="s">
        <v>11</v>
      </c>
      <c r="H18" s="501"/>
      <c r="I18" s="502"/>
      <c r="J18" s="350"/>
      <c r="K18" s="501"/>
      <c r="L18" s="502"/>
      <c r="M18" s="350"/>
      <c r="N18" s="501"/>
      <c r="O18" s="502"/>
      <c r="P18" s="350"/>
      <c r="Q18" s="501"/>
      <c r="R18" s="502"/>
      <c r="S18" s="350"/>
      <c r="T18" s="501"/>
      <c r="U18" s="502"/>
      <c r="V18" s="350"/>
      <c r="W18" s="501"/>
      <c r="X18" s="502"/>
      <c r="Y18" s="350"/>
      <c r="Z18" s="501"/>
      <c r="AA18" s="502"/>
      <c r="AB18" s="350"/>
      <c r="AC18" s="501"/>
      <c r="AD18" s="502"/>
      <c r="AE18" s="350"/>
      <c r="AF18" s="501"/>
      <c r="AG18" s="502"/>
      <c r="AH18" s="350"/>
      <c r="AI18" s="501"/>
      <c r="AJ18" s="502"/>
      <c r="AK18" s="350"/>
      <c r="AL18" s="501"/>
      <c r="AM18" s="502"/>
      <c r="AN18" s="350"/>
      <c r="AO18" s="501"/>
      <c r="AP18" s="502"/>
      <c r="AQ18" s="350"/>
      <c r="AR18" s="413" t="str">
        <f t="shared" si="14"/>
        <v>Revenu à configurer</v>
      </c>
      <c r="AS18" s="414"/>
      <c r="AT18" s="222" t="str">
        <f t="shared" si="15"/>
        <v>- sélectionner -</v>
      </c>
      <c r="AV18" s="210"/>
      <c r="AW18" s="102"/>
      <c r="AX18" s="413" t="str">
        <f t="shared" si="16"/>
        <v>Revenu à configurer</v>
      </c>
      <c r="AY18" s="414"/>
      <c r="AZ18" s="415"/>
      <c r="BA18" s="221">
        <f t="shared" si="10"/>
        <v>0</v>
      </c>
      <c r="BB18" s="102"/>
      <c r="BC18" s="210"/>
    </row>
    <row r="19" spans="2:55" ht="13.15">
      <c r="B19" s="216"/>
      <c r="D19" s="183">
        <f t="shared" si="17"/>
        <v>12</v>
      </c>
      <c r="E19" s="217" t="s">
        <v>247</v>
      </c>
      <c r="F19" s="349" t="s">
        <v>29</v>
      </c>
      <c r="G19" s="218" t="s">
        <v>11</v>
      </c>
      <c r="H19" s="501"/>
      <c r="I19" s="502"/>
      <c r="J19" s="350"/>
      <c r="K19" s="501"/>
      <c r="L19" s="502"/>
      <c r="M19" s="350"/>
      <c r="N19" s="501"/>
      <c r="O19" s="502"/>
      <c r="P19" s="350"/>
      <c r="Q19" s="501"/>
      <c r="R19" s="502"/>
      <c r="S19" s="350"/>
      <c r="T19" s="501"/>
      <c r="U19" s="502"/>
      <c r="V19" s="350"/>
      <c r="W19" s="501"/>
      <c r="X19" s="502"/>
      <c r="Y19" s="350"/>
      <c r="Z19" s="501"/>
      <c r="AA19" s="502"/>
      <c r="AB19" s="350"/>
      <c r="AC19" s="501"/>
      <c r="AD19" s="502"/>
      <c r="AE19" s="350"/>
      <c r="AF19" s="501"/>
      <c r="AG19" s="502"/>
      <c r="AH19" s="350"/>
      <c r="AI19" s="501"/>
      <c r="AJ19" s="502"/>
      <c r="AK19" s="350"/>
      <c r="AL19" s="501"/>
      <c r="AM19" s="502"/>
      <c r="AN19" s="350"/>
      <c r="AO19" s="501"/>
      <c r="AP19" s="502"/>
      <c r="AQ19" s="350"/>
      <c r="AR19" s="413" t="str">
        <f t="shared" si="14"/>
        <v>Revenu à configurer</v>
      </c>
      <c r="AS19" s="414"/>
      <c r="AT19" s="222" t="str">
        <f t="shared" si="15"/>
        <v>- sélectionner -</v>
      </c>
      <c r="AV19" s="210"/>
      <c r="AW19" s="102"/>
      <c r="AX19" s="413" t="str">
        <f t="shared" si="16"/>
        <v>Revenu à configurer</v>
      </c>
      <c r="AY19" s="414"/>
      <c r="AZ19" s="415"/>
      <c r="BA19" s="221">
        <f t="shared" si="10"/>
        <v>0</v>
      </c>
      <c r="BB19" s="102"/>
      <c r="BC19" s="210"/>
    </row>
    <row r="20" spans="2:55" ht="13.15">
      <c r="B20" s="216"/>
      <c r="D20" s="183">
        <f t="shared" si="17"/>
        <v>13</v>
      </c>
      <c r="E20" s="217" t="s">
        <v>247</v>
      </c>
      <c r="F20" s="349" t="s">
        <v>29</v>
      </c>
      <c r="G20" s="218" t="s">
        <v>11</v>
      </c>
      <c r="H20" s="501"/>
      <c r="I20" s="502"/>
      <c r="J20" s="350"/>
      <c r="K20" s="501"/>
      <c r="L20" s="502"/>
      <c r="M20" s="350"/>
      <c r="N20" s="501"/>
      <c r="O20" s="502"/>
      <c r="P20" s="350"/>
      <c r="Q20" s="501"/>
      <c r="R20" s="502"/>
      <c r="S20" s="350"/>
      <c r="T20" s="501"/>
      <c r="U20" s="502"/>
      <c r="V20" s="350"/>
      <c r="W20" s="501"/>
      <c r="X20" s="502"/>
      <c r="Y20" s="350"/>
      <c r="Z20" s="501"/>
      <c r="AA20" s="502"/>
      <c r="AB20" s="350"/>
      <c r="AC20" s="501"/>
      <c r="AD20" s="502"/>
      <c r="AE20" s="350"/>
      <c r="AF20" s="501"/>
      <c r="AG20" s="502"/>
      <c r="AH20" s="350"/>
      <c r="AI20" s="501"/>
      <c r="AJ20" s="502"/>
      <c r="AK20" s="350"/>
      <c r="AL20" s="501"/>
      <c r="AM20" s="502"/>
      <c r="AN20" s="350"/>
      <c r="AO20" s="501"/>
      <c r="AP20" s="502"/>
      <c r="AQ20" s="350"/>
      <c r="AR20" s="413" t="str">
        <f t="shared" si="14"/>
        <v>Revenu à configurer</v>
      </c>
      <c r="AS20" s="414"/>
      <c r="AT20" s="222" t="str">
        <f t="shared" si="15"/>
        <v>- sélectionner -</v>
      </c>
      <c r="AV20" s="210"/>
      <c r="AW20" s="102"/>
      <c r="AX20" s="413" t="str">
        <f t="shared" si="16"/>
        <v>Revenu à configurer</v>
      </c>
      <c r="AY20" s="414"/>
      <c r="AZ20" s="415"/>
      <c r="BA20" s="221">
        <f t="shared" si="10"/>
        <v>0</v>
      </c>
      <c r="BB20" s="102"/>
      <c r="BC20" s="210"/>
    </row>
    <row r="21" spans="2:55" ht="13.15">
      <c r="B21" s="216"/>
      <c r="D21" s="183">
        <f t="shared" si="17"/>
        <v>14</v>
      </c>
      <c r="E21" s="217" t="s">
        <v>247</v>
      </c>
      <c r="F21" s="349" t="s">
        <v>29</v>
      </c>
      <c r="G21" s="218" t="s">
        <v>11</v>
      </c>
      <c r="H21" s="501"/>
      <c r="I21" s="502"/>
      <c r="J21" s="350"/>
      <c r="K21" s="501"/>
      <c r="L21" s="502"/>
      <c r="M21" s="350"/>
      <c r="N21" s="501"/>
      <c r="O21" s="502"/>
      <c r="P21" s="350"/>
      <c r="Q21" s="501"/>
      <c r="R21" s="502"/>
      <c r="S21" s="350"/>
      <c r="T21" s="501"/>
      <c r="U21" s="502"/>
      <c r="V21" s="350"/>
      <c r="W21" s="501"/>
      <c r="X21" s="502"/>
      <c r="Y21" s="350"/>
      <c r="Z21" s="501"/>
      <c r="AA21" s="502"/>
      <c r="AB21" s="350"/>
      <c r="AC21" s="501"/>
      <c r="AD21" s="502"/>
      <c r="AE21" s="350"/>
      <c r="AF21" s="501"/>
      <c r="AG21" s="502"/>
      <c r="AH21" s="350"/>
      <c r="AI21" s="501"/>
      <c r="AJ21" s="502"/>
      <c r="AK21" s="350"/>
      <c r="AL21" s="501"/>
      <c r="AM21" s="502"/>
      <c r="AN21" s="350"/>
      <c r="AO21" s="501"/>
      <c r="AP21" s="502"/>
      <c r="AQ21" s="350"/>
      <c r="AR21" s="413" t="str">
        <f t="shared" si="14"/>
        <v>Revenu à configurer</v>
      </c>
      <c r="AS21" s="414"/>
      <c r="AT21" s="222" t="str">
        <f t="shared" si="15"/>
        <v>- sélectionner -</v>
      </c>
      <c r="AV21" s="210"/>
      <c r="AW21" s="102"/>
      <c r="AX21" s="413" t="str">
        <f t="shared" si="16"/>
        <v>Revenu à configurer</v>
      </c>
      <c r="AY21" s="414"/>
      <c r="AZ21" s="415"/>
      <c r="BA21" s="221">
        <f t="shared" si="10"/>
        <v>0</v>
      </c>
      <c r="BB21" s="102"/>
      <c r="BC21" s="210"/>
    </row>
    <row r="22" spans="2:55" ht="13.15">
      <c r="B22" s="216"/>
      <c r="D22" s="183">
        <f t="shared" si="17"/>
        <v>15</v>
      </c>
      <c r="E22" s="217" t="s">
        <v>247</v>
      </c>
      <c r="F22" s="349" t="s">
        <v>29</v>
      </c>
      <c r="G22" s="218" t="s">
        <v>11</v>
      </c>
      <c r="H22" s="501"/>
      <c r="I22" s="502"/>
      <c r="J22" s="350"/>
      <c r="K22" s="501"/>
      <c r="L22" s="502"/>
      <c r="M22" s="350"/>
      <c r="N22" s="501"/>
      <c r="O22" s="502"/>
      <c r="P22" s="350"/>
      <c r="Q22" s="501"/>
      <c r="R22" s="502"/>
      <c r="S22" s="350"/>
      <c r="T22" s="501"/>
      <c r="U22" s="502"/>
      <c r="V22" s="350"/>
      <c r="W22" s="501"/>
      <c r="X22" s="502"/>
      <c r="Y22" s="350"/>
      <c r="Z22" s="501"/>
      <c r="AA22" s="502"/>
      <c r="AB22" s="350"/>
      <c r="AC22" s="501"/>
      <c r="AD22" s="502"/>
      <c r="AE22" s="350"/>
      <c r="AF22" s="501"/>
      <c r="AG22" s="502"/>
      <c r="AH22" s="350"/>
      <c r="AI22" s="501"/>
      <c r="AJ22" s="502"/>
      <c r="AK22" s="350"/>
      <c r="AL22" s="501"/>
      <c r="AM22" s="502"/>
      <c r="AN22" s="350"/>
      <c r="AO22" s="501"/>
      <c r="AP22" s="502"/>
      <c r="AQ22" s="350"/>
      <c r="AR22" s="413" t="str">
        <f t="shared" si="14"/>
        <v>Revenu à configurer</v>
      </c>
      <c r="AS22" s="414"/>
      <c r="AT22" s="222" t="str">
        <f t="shared" si="15"/>
        <v>- sélectionner -</v>
      </c>
      <c r="AV22" s="210"/>
      <c r="AW22" s="102"/>
      <c r="AX22" s="413" t="str">
        <f t="shared" si="16"/>
        <v>Revenu à configurer</v>
      </c>
      <c r="AY22" s="414"/>
      <c r="AZ22" s="415"/>
      <c r="BA22" s="221">
        <f t="shared" si="10"/>
        <v>0</v>
      </c>
      <c r="BB22" s="102"/>
      <c r="BC22" s="210"/>
    </row>
    <row r="23" spans="2:55" ht="13.15">
      <c r="B23" s="216"/>
      <c r="D23" s="183">
        <f t="shared" si="17"/>
        <v>16</v>
      </c>
      <c r="E23" s="217" t="s">
        <v>247</v>
      </c>
      <c r="F23" s="349" t="s">
        <v>29</v>
      </c>
      <c r="G23" s="218" t="s">
        <v>11</v>
      </c>
      <c r="H23" s="501"/>
      <c r="I23" s="502"/>
      <c r="J23" s="350"/>
      <c r="K23" s="501"/>
      <c r="L23" s="502"/>
      <c r="M23" s="350"/>
      <c r="N23" s="501"/>
      <c r="O23" s="502"/>
      <c r="P23" s="350"/>
      <c r="Q23" s="501"/>
      <c r="R23" s="502"/>
      <c r="S23" s="350"/>
      <c r="T23" s="501"/>
      <c r="U23" s="502"/>
      <c r="V23" s="350"/>
      <c r="W23" s="501"/>
      <c r="X23" s="502"/>
      <c r="Y23" s="350"/>
      <c r="Z23" s="501"/>
      <c r="AA23" s="502"/>
      <c r="AB23" s="350"/>
      <c r="AC23" s="501"/>
      <c r="AD23" s="502"/>
      <c r="AE23" s="350"/>
      <c r="AF23" s="501"/>
      <c r="AG23" s="502"/>
      <c r="AH23" s="350"/>
      <c r="AI23" s="501"/>
      <c r="AJ23" s="502"/>
      <c r="AK23" s="350"/>
      <c r="AL23" s="501"/>
      <c r="AM23" s="502"/>
      <c r="AN23" s="350"/>
      <c r="AO23" s="501"/>
      <c r="AP23" s="502"/>
      <c r="AQ23" s="350"/>
      <c r="AR23" s="413" t="str">
        <f t="shared" si="14"/>
        <v>Revenu à configurer</v>
      </c>
      <c r="AS23" s="414"/>
      <c r="AT23" s="222" t="str">
        <f t="shared" si="15"/>
        <v>- sélectionner -</v>
      </c>
      <c r="AV23" s="210"/>
      <c r="AW23" s="102"/>
      <c r="AX23" s="413" t="str">
        <f t="shared" si="16"/>
        <v>Revenu à configurer</v>
      </c>
      <c r="AY23" s="414"/>
      <c r="AZ23" s="415"/>
      <c r="BA23" s="221">
        <f>SUM(H23:AQ23)</f>
        <v>0</v>
      </c>
      <c r="BB23" s="102"/>
      <c r="BC23" s="210"/>
    </row>
    <row r="24" spans="2:55" ht="13.15">
      <c r="D24" s="1"/>
      <c r="E24" s="1"/>
      <c r="F24" s="509" t="s">
        <v>58</v>
      </c>
      <c r="G24" s="509"/>
      <c r="H24" s="511">
        <f>SUM(H8:I23)</f>
        <v>0</v>
      </c>
      <c r="I24" s="512"/>
      <c r="J24" s="513"/>
      <c r="K24" s="511">
        <f>SUM(K8:L23)</f>
        <v>0</v>
      </c>
      <c r="L24" s="512"/>
      <c r="M24" s="513"/>
      <c r="N24" s="511">
        <f t="shared" ref="N24" si="18">SUM(N8:O23)</f>
        <v>0</v>
      </c>
      <c r="O24" s="512"/>
      <c r="P24" s="513"/>
      <c r="Q24" s="511">
        <f t="shared" ref="Q24" si="19">SUM(Q8:R23)</f>
        <v>0</v>
      </c>
      <c r="R24" s="512"/>
      <c r="S24" s="513"/>
      <c r="T24" s="511">
        <f t="shared" ref="T24" si="20">SUM(T8:U23)</f>
        <v>0</v>
      </c>
      <c r="U24" s="512"/>
      <c r="V24" s="513"/>
      <c r="W24" s="511">
        <f t="shared" ref="W24" si="21">SUM(W8:X23)</f>
        <v>0</v>
      </c>
      <c r="X24" s="512"/>
      <c r="Y24" s="513"/>
      <c r="Z24" s="511">
        <f t="shared" ref="Z24" si="22">SUM(Z8:AA23)</f>
        <v>0</v>
      </c>
      <c r="AA24" s="512"/>
      <c r="AB24" s="513"/>
      <c r="AC24" s="511">
        <f t="shared" ref="AC24" si="23">SUM(AC8:AD23)</f>
        <v>0</v>
      </c>
      <c r="AD24" s="512"/>
      <c r="AE24" s="513"/>
      <c r="AF24" s="511">
        <f t="shared" ref="AF24" si="24">SUM(AF8:AG23)</f>
        <v>0</v>
      </c>
      <c r="AG24" s="512"/>
      <c r="AH24" s="513"/>
      <c r="AI24" s="511">
        <f t="shared" ref="AI24" si="25">SUM(AI8:AJ23)</f>
        <v>0</v>
      </c>
      <c r="AJ24" s="512"/>
      <c r="AK24" s="513"/>
      <c r="AL24" s="511">
        <f t="shared" ref="AL24" si="26">SUM(AL8:AM23)</f>
        <v>0</v>
      </c>
      <c r="AM24" s="512"/>
      <c r="AN24" s="513"/>
      <c r="AO24" s="511">
        <f t="shared" ref="AO24" si="27">SUM(AO8:AP23)</f>
        <v>0</v>
      </c>
      <c r="AP24" s="512"/>
      <c r="AQ24" s="513"/>
      <c r="AR24" s="473" t="s">
        <v>252</v>
      </c>
      <c r="AS24" s="474"/>
      <c r="AT24" s="474"/>
      <c r="AU24" s="47"/>
      <c r="AV24" s="223"/>
      <c r="AW24" s="224"/>
      <c r="AX24" s="400" t="s">
        <v>271</v>
      </c>
      <c r="AY24" s="400"/>
      <c r="AZ24" s="412"/>
      <c r="BA24" s="225">
        <f>SUM(BA8:BA23)</f>
        <v>0</v>
      </c>
      <c r="BB24" s="224"/>
      <c r="BC24" s="223"/>
    </row>
    <row r="25" spans="2:55" s="1" customFormat="1" ht="25.5" customHeight="1" thickBot="1">
      <c r="AV25" s="210"/>
      <c r="AW25" s="102"/>
      <c r="AX25" s="102"/>
      <c r="AY25" s="102"/>
      <c r="AZ25" s="102"/>
      <c r="BA25" s="102"/>
      <c r="BB25" s="102"/>
      <c r="BC25" s="210"/>
    </row>
    <row r="26" spans="2:55" ht="13.15">
      <c r="D26" s="393" t="s">
        <v>503</v>
      </c>
      <c r="E26" s="449" t="s">
        <v>298</v>
      </c>
      <c r="F26" s="450"/>
      <c r="G26" s="451"/>
      <c r="H26" s="514">
        <f>H7</f>
        <v>44197</v>
      </c>
      <c r="I26" s="514"/>
      <c r="J26" s="514"/>
      <c r="K26" s="514">
        <f>K7</f>
        <v>44229</v>
      </c>
      <c r="L26" s="514"/>
      <c r="M26" s="514"/>
      <c r="N26" s="514">
        <f>N7</f>
        <v>44261</v>
      </c>
      <c r="O26" s="514"/>
      <c r="P26" s="514"/>
      <c r="Q26" s="514">
        <f>Q7</f>
        <v>44293</v>
      </c>
      <c r="R26" s="514"/>
      <c r="S26" s="514"/>
      <c r="T26" s="514">
        <f>T7</f>
        <v>44325</v>
      </c>
      <c r="U26" s="514"/>
      <c r="V26" s="514"/>
      <c r="W26" s="514">
        <f>W7</f>
        <v>44357</v>
      </c>
      <c r="X26" s="514"/>
      <c r="Y26" s="514"/>
      <c r="Z26" s="514">
        <f>Z7</f>
        <v>44389</v>
      </c>
      <c r="AA26" s="514"/>
      <c r="AB26" s="514"/>
      <c r="AC26" s="514">
        <f>AC7</f>
        <v>44421</v>
      </c>
      <c r="AD26" s="514"/>
      <c r="AE26" s="514"/>
      <c r="AF26" s="514">
        <f>AF7</f>
        <v>44453</v>
      </c>
      <c r="AG26" s="514"/>
      <c r="AH26" s="514"/>
      <c r="AI26" s="514">
        <f>AI7</f>
        <v>44485</v>
      </c>
      <c r="AJ26" s="514"/>
      <c r="AK26" s="514"/>
      <c r="AL26" s="514">
        <f>AL7</f>
        <v>44517</v>
      </c>
      <c r="AM26" s="514"/>
      <c r="AN26" s="514"/>
      <c r="AO26" s="514">
        <f>AO7</f>
        <v>44549</v>
      </c>
      <c r="AP26" s="514"/>
      <c r="AQ26" s="514"/>
      <c r="AR26" s="432" t="s">
        <v>298</v>
      </c>
      <c r="AS26" s="433"/>
      <c r="AT26" s="434"/>
      <c r="AV26" s="210"/>
      <c r="AW26" s="102"/>
      <c r="AX26" s="432" t="s">
        <v>298</v>
      </c>
      <c r="AY26" s="433"/>
      <c r="AZ26" s="434"/>
      <c r="BA26" s="102"/>
      <c r="BB26" s="102"/>
      <c r="BC26" s="210"/>
    </row>
    <row r="27" spans="2:55" ht="13.15">
      <c r="D27" s="393"/>
      <c r="E27" s="530" t="s">
        <v>299</v>
      </c>
      <c r="F27" s="531"/>
      <c r="G27" s="532"/>
      <c r="H27" s="533">
        <f>H189</f>
        <v>0</v>
      </c>
      <c r="I27" s="518"/>
      <c r="J27" s="519"/>
      <c r="K27" s="517">
        <f t="shared" ref="K27" si="28">K189</f>
        <v>0</v>
      </c>
      <c r="L27" s="518"/>
      <c r="M27" s="519"/>
      <c r="N27" s="517">
        <f t="shared" ref="N27" si="29">N189</f>
        <v>0</v>
      </c>
      <c r="O27" s="518"/>
      <c r="P27" s="519"/>
      <c r="Q27" s="517">
        <f t="shared" ref="Q27" si="30">Q189</f>
        <v>0</v>
      </c>
      <c r="R27" s="518"/>
      <c r="S27" s="519"/>
      <c r="T27" s="517">
        <f t="shared" ref="T27" si="31">T189</f>
        <v>0</v>
      </c>
      <c r="U27" s="518"/>
      <c r="V27" s="519"/>
      <c r="W27" s="517">
        <f t="shared" ref="W27" si="32">W189</f>
        <v>0</v>
      </c>
      <c r="X27" s="518"/>
      <c r="Y27" s="519"/>
      <c r="Z27" s="517">
        <f t="shared" ref="Z27" si="33">Z189</f>
        <v>0</v>
      </c>
      <c r="AA27" s="518"/>
      <c r="AB27" s="519"/>
      <c r="AC27" s="517">
        <f t="shared" ref="AC27" si="34">AC189</f>
        <v>0</v>
      </c>
      <c r="AD27" s="518"/>
      <c r="AE27" s="519"/>
      <c r="AF27" s="517">
        <f t="shared" ref="AF27" si="35">AF189</f>
        <v>0</v>
      </c>
      <c r="AG27" s="518"/>
      <c r="AH27" s="519"/>
      <c r="AI27" s="517">
        <f t="shared" ref="AI27" si="36">AI189</f>
        <v>0</v>
      </c>
      <c r="AJ27" s="518"/>
      <c r="AK27" s="519"/>
      <c r="AL27" s="517">
        <f t="shared" ref="AL27" si="37">AL189</f>
        <v>0</v>
      </c>
      <c r="AM27" s="518"/>
      <c r="AN27" s="519"/>
      <c r="AO27" s="517">
        <f t="shared" ref="AO27" si="38">AO189</f>
        <v>0</v>
      </c>
      <c r="AP27" s="518"/>
      <c r="AQ27" s="520"/>
      <c r="AR27" s="500" t="s">
        <v>300</v>
      </c>
      <c r="AS27" s="492"/>
      <c r="AT27" s="493"/>
      <c r="AV27" s="210"/>
      <c r="AW27" s="102"/>
      <c r="AX27" s="438"/>
      <c r="AY27" s="439"/>
      <c r="AZ27" s="440"/>
      <c r="BA27" s="102"/>
      <c r="BB27" s="102"/>
      <c r="BC27" s="210"/>
    </row>
    <row r="28" spans="2:55">
      <c r="D28" s="393"/>
      <c r="E28" s="452" t="s">
        <v>301</v>
      </c>
      <c r="F28" s="453"/>
      <c r="G28" s="454"/>
      <c r="H28" s="226" t="s">
        <v>59</v>
      </c>
      <c r="I28" s="515" t="s">
        <v>60</v>
      </c>
      <c r="J28" s="516"/>
      <c r="K28" s="227" t="s">
        <v>59</v>
      </c>
      <c r="L28" s="515" t="s">
        <v>60</v>
      </c>
      <c r="M28" s="516"/>
      <c r="N28" s="227" t="s">
        <v>59</v>
      </c>
      <c r="O28" s="515" t="s">
        <v>60</v>
      </c>
      <c r="P28" s="516"/>
      <c r="Q28" s="227" t="s">
        <v>59</v>
      </c>
      <c r="R28" s="515" t="s">
        <v>60</v>
      </c>
      <c r="S28" s="516"/>
      <c r="T28" s="227" t="s">
        <v>59</v>
      </c>
      <c r="U28" s="515" t="s">
        <v>60</v>
      </c>
      <c r="V28" s="516"/>
      <c r="W28" s="227" t="s">
        <v>59</v>
      </c>
      <c r="X28" s="515" t="s">
        <v>60</v>
      </c>
      <c r="Y28" s="516"/>
      <c r="Z28" s="227" t="s">
        <v>59</v>
      </c>
      <c r="AA28" s="515" t="s">
        <v>60</v>
      </c>
      <c r="AB28" s="516"/>
      <c r="AC28" s="227" t="s">
        <v>59</v>
      </c>
      <c r="AD28" s="515" t="s">
        <v>60</v>
      </c>
      <c r="AE28" s="516"/>
      <c r="AF28" s="227" t="s">
        <v>59</v>
      </c>
      <c r="AG28" s="515" t="s">
        <v>60</v>
      </c>
      <c r="AH28" s="516"/>
      <c r="AI28" s="227" t="s">
        <v>59</v>
      </c>
      <c r="AJ28" s="515" t="s">
        <v>60</v>
      </c>
      <c r="AK28" s="516"/>
      <c r="AL28" s="227" t="s">
        <v>59</v>
      </c>
      <c r="AM28" s="515" t="s">
        <v>60</v>
      </c>
      <c r="AN28" s="516"/>
      <c r="AO28" s="227" t="s">
        <v>59</v>
      </c>
      <c r="AP28" s="515" t="s">
        <v>60</v>
      </c>
      <c r="AQ28" s="516"/>
      <c r="AR28" s="452" t="s">
        <v>301</v>
      </c>
      <c r="AS28" s="453"/>
      <c r="AT28" s="454"/>
      <c r="AU28" s="162"/>
      <c r="AV28" s="228"/>
      <c r="AW28" s="164"/>
      <c r="AX28" s="452" t="s">
        <v>301</v>
      </c>
      <c r="AY28" s="453"/>
      <c r="AZ28" s="454"/>
      <c r="BA28" s="164"/>
      <c r="BB28" s="102"/>
      <c r="BC28" s="210"/>
    </row>
    <row r="29" spans="2:55" ht="13.15">
      <c r="B29" s="169"/>
      <c r="D29" s="373">
        <v>1</v>
      </c>
      <c r="E29" s="521" t="s">
        <v>116</v>
      </c>
      <c r="F29" s="522"/>
      <c r="G29" s="523"/>
      <c r="H29" s="351"/>
      <c r="I29" s="352"/>
      <c r="J29" s="353"/>
      <c r="K29" s="351"/>
      <c r="L29" s="352"/>
      <c r="M29" s="353"/>
      <c r="N29" s="351"/>
      <c r="O29" s="352"/>
      <c r="P29" s="353"/>
      <c r="Q29" s="351"/>
      <c r="R29" s="352"/>
      <c r="S29" s="353"/>
      <c r="T29" s="351"/>
      <c r="U29" s="352"/>
      <c r="V29" s="353"/>
      <c r="W29" s="351"/>
      <c r="X29" s="352"/>
      <c r="Y29" s="353"/>
      <c r="Z29" s="351"/>
      <c r="AA29" s="352"/>
      <c r="AB29" s="353"/>
      <c r="AC29" s="351"/>
      <c r="AD29" s="352"/>
      <c r="AE29" s="353"/>
      <c r="AF29" s="351"/>
      <c r="AG29" s="352"/>
      <c r="AH29" s="353"/>
      <c r="AI29" s="351"/>
      <c r="AJ29" s="352"/>
      <c r="AK29" s="353"/>
      <c r="AL29" s="351"/>
      <c r="AM29" s="352"/>
      <c r="AN29" s="353"/>
      <c r="AO29" s="351"/>
      <c r="AP29" s="352"/>
      <c r="AQ29" s="353"/>
      <c r="AR29" s="466" t="str">
        <f>E29</f>
        <v>Stratégie "RETRAITE"</v>
      </c>
      <c r="AS29" s="467"/>
      <c r="AT29" s="468"/>
      <c r="AV29" s="210"/>
      <c r="AW29" s="102"/>
      <c r="AX29" s="466" t="str">
        <f>IF(E29="","",E29)</f>
        <v>Stratégie "RETRAITE"</v>
      </c>
      <c r="AY29" s="467"/>
      <c r="AZ29" s="468"/>
      <c r="BA29" s="229">
        <f t="shared" ref="BA29:BA30" si="39">SUM(MAX(H29,I29),MAX(K29,L29),MAX(N29,O29),MAX(Q29,R29),MAX(T29,U29),MAX(W29,X29),MAX(Z29,AA29),MAX(AC29,AD29),MAX(AF29,AG29),MAX(AI29,AJ29),MAX(AL29,AM29),MAX(AO29,AP29))</f>
        <v>0</v>
      </c>
      <c r="BB29" s="102"/>
      <c r="BC29" s="210"/>
    </row>
    <row r="30" spans="2:55">
      <c r="B30" s="169"/>
      <c r="D30" s="374"/>
      <c r="E30" s="524" t="s">
        <v>87</v>
      </c>
      <c r="F30" s="525"/>
      <c r="G30" s="526"/>
      <c r="H30" s="354"/>
      <c r="I30" s="355"/>
      <c r="J30" s="356"/>
      <c r="K30" s="354"/>
      <c r="L30" s="355"/>
      <c r="M30" s="356"/>
      <c r="N30" s="354"/>
      <c r="O30" s="355"/>
      <c r="P30" s="356"/>
      <c r="Q30" s="354"/>
      <c r="R30" s="355"/>
      <c r="S30" s="356"/>
      <c r="T30" s="354"/>
      <c r="U30" s="355"/>
      <c r="V30" s="356"/>
      <c r="W30" s="354"/>
      <c r="X30" s="355"/>
      <c r="Y30" s="356"/>
      <c r="Z30" s="354"/>
      <c r="AA30" s="355"/>
      <c r="AB30" s="356"/>
      <c r="AC30" s="354"/>
      <c r="AD30" s="355"/>
      <c r="AE30" s="356"/>
      <c r="AF30" s="354"/>
      <c r="AG30" s="355"/>
      <c r="AH30" s="356"/>
      <c r="AI30" s="354"/>
      <c r="AJ30" s="355"/>
      <c r="AK30" s="356"/>
      <c r="AL30" s="354"/>
      <c r="AM30" s="355"/>
      <c r="AN30" s="356"/>
      <c r="AO30" s="354"/>
      <c r="AP30" s="355"/>
      <c r="AQ30" s="356"/>
      <c r="AR30" s="494" t="s">
        <v>248</v>
      </c>
      <c r="AS30" s="495"/>
      <c r="AT30" s="496"/>
      <c r="AV30" s="210"/>
      <c r="AW30" s="102"/>
      <c r="AX30" s="461" t="s">
        <v>263</v>
      </c>
      <c r="AY30" s="462"/>
      <c r="AZ30" s="462"/>
      <c r="BA30" s="230">
        <f t="shared" si="39"/>
        <v>0</v>
      </c>
      <c r="BB30" s="102"/>
      <c r="BC30" s="210"/>
    </row>
    <row r="31" spans="2:55" ht="13.15">
      <c r="B31" s="169"/>
      <c r="D31" s="375"/>
      <c r="E31" s="527" t="s">
        <v>242</v>
      </c>
      <c r="F31" s="528"/>
      <c r="G31" s="529"/>
      <c r="H31" s="503">
        <f>D31+IF(H29&gt;I29,H29,I29)-IF(I30&lt;H30,H30,I30)</f>
        <v>0</v>
      </c>
      <c r="I31" s="504"/>
      <c r="J31" s="231"/>
      <c r="K31" s="503">
        <f t="shared" ref="K31" si="40">H31+IF(K29&gt;L29,K29,L29)-IF(L30&lt;K30,K30,L30)</f>
        <v>0</v>
      </c>
      <c r="L31" s="504"/>
      <c r="M31" s="231"/>
      <c r="N31" s="503">
        <f t="shared" ref="N31" si="41">K31+IF(N29&gt;O29,N29,O29)-IF(O30&lt;N30,N30,O30)</f>
        <v>0</v>
      </c>
      <c r="O31" s="504"/>
      <c r="P31" s="231"/>
      <c r="Q31" s="503">
        <f t="shared" ref="Q31" si="42">N31+IF(Q29&gt;R29,Q29,R29)-IF(R30&lt;Q30,Q30,R30)</f>
        <v>0</v>
      </c>
      <c r="R31" s="504"/>
      <c r="S31" s="231"/>
      <c r="T31" s="503">
        <f t="shared" ref="T31" si="43">Q31+IF(T29&gt;U29,T29,U29)-IF(U30&lt;T30,T30,U30)</f>
        <v>0</v>
      </c>
      <c r="U31" s="504"/>
      <c r="V31" s="231"/>
      <c r="W31" s="503">
        <f t="shared" ref="W31" si="44">T31+IF(W29&gt;X29,W29,X29)-IF(X30&lt;W30,W30,X30)</f>
        <v>0</v>
      </c>
      <c r="X31" s="504"/>
      <c r="Y31" s="231"/>
      <c r="Z31" s="503">
        <f t="shared" ref="Z31" si="45">W31+IF(Z29&gt;AA29,Z29,AA29)-IF(AA30&lt;Z30,Z30,AA30)</f>
        <v>0</v>
      </c>
      <c r="AA31" s="504"/>
      <c r="AB31" s="231"/>
      <c r="AC31" s="503">
        <f t="shared" ref="AC31" si="46">Z31+IF(AC29&gt;AD29,AC29,AD29)-IF(AD30&lt;AC30,AC30,AD30)</f>
        <v>0</v>
      </c>
      <c r="AD31" s="504"/>
      <c r="AE31" s="231"/>
      <c r="AF31" s="503">
        <f t="shared" ref="AF31" si="47">AC31+IF(AF29&gt;AG29,AF29,AG29)-IF(AG30&lt;AF30,AF30,AG30)</f>
        <v>0</v>
      </c>
      <c r="AG31" s="504"/>
      <c r="AH31" s="231"/>
      <c r="AI31" s="503">
        <f t="shared" ref="AI31" si="48">AF31+IF(AI29&gt;AJ29,AI29,AJ29)-IF(AJ30&lt;AI30,AI30,AJ30)</f>
        <v>0</v>
      </c>
      <c r="AJ31" s="504"/>
      <c r="AK31" s="231"/>
      <c r="AL31" s="503">
        <f t="shared" ref="AL31" si="49">AI31+IF(AL29&gt;AM29,AL29,AM29)-IF(AM30&lt;AL30,AL30,AM30)</f>
        <v>0</v>
      </c>
      <c r="AM31" s="504"/>
      <c r="AN31" s="231"/>
      <c r="AO31" s="503">
        <f t="shared" ref="AO31" si="50">AL31+IF(AO29&gt;AP29,AO29,AP29)-IF(AP30&lt;AO30,AO30,AP30)</f>
        <v>0</v>
      </c>
      <c r="AP31" s="504"/>
      <c r="AQ31" s="231"/>
      <c r="AR31" s="463" t="str">
        <f>E31</f>
        <v>- compte d'épargne à saisir -</v>
      </c>
      <c r="AS31" s="464"/>
      <c r="AT31" s="465"/>
      <c r="AV31" s="210"/>
      <c r="AW31" s="102"/>
      <c r="AX31" s="463" t="str">
        <f>IF(E31="","",E31)</f>
        <v>- compte d'épargne à saisir -</v>
      </c>
      <c r="AY31" s="464"/>
      <c r="AZ31" s="465"/>
      <c r="BA31" s="232">
        <f>AO31</f>
        <v>0</v>
      </c>
      <c r="BB31" s="102"/>
      <c r="BC31" s="210"/>
    </row>
    <row r="32" spans="2:55" ht="13.15">
      <c r="B32" s="169"/>
      <c r="D32" s="373">
        <f>1+D29</f>
        <v>2</v>
      </c>
      <c r="E32" s="521" t="s">
        <v>121</v>
      </c>
      <c r="F32" s="522"/>
      <c r="G32" s="523"/>
      <c r="H32" s="351"/>
      <c r="I32" s="352"/>
      <c r="J32" s="353"/>
      <c r="K32" s="351"/>
      <c r="L32" s="352"/>
      <c r="M32" s="353"/>
      <c r="N32" s="351"/>
      <c r="O32" s="352"/>
      <c r="P32" s="353"/>
      <c r="Q32" s="351"/>
      <c r="R32" s="352"/>
      <c r="S32" s="353"/>
      <c r="T32" s="351"/>
      <c r="U32" s="352"/>
      <c r="V32" s="353"/>
      <c r="W32" s="351"/>
      <c r="X32" s="352"/>
      <c r="Y32" s="353"/>
      <c r="Z32" s="351"/>
      <c r="AA32" s="352"/>
      <c r="AB32" s="353"/>
      <c r="AC32" s="351"/>
      <c r="AD32" s="352"/>
      <c r="AE32" s="353"/>
      <c r="AF32" s="351"/>
      <c r="AG32" s="352"/>
      <c r="AH32" s="353"/>
      <c r="AI32" s="351"/>
      <c r="AJ32" s="352"/>
      <c r="AK32" s="353"/>
      <c r="AL32" s="351"/>
      <c r="AM32" s="352"/>
      <c r="AN32" s="353"/>
      <c r="AO32" s="351"/>
      <c r="AP32" s="352"/>
      <c r="AQ32" s="353"/>
      <c r="AR32" s="466" t="str">
        <f>E32</f>
        <v>Capital "ACHAT IMMOBILIER"</v>
      </c>
      <c r="AS32" s="467"/>
      <c r="AT32" s="468"/>
      <c r="AV32" s="210"/>
      <c r="AW32" s="102"/>
      <c r="AX32" s="466" t="str">
        <f>IF(E32="","",E32)</f>
        <v>Capital "ACHAT IMMOBILIER"</v>
      </c>
      <c r="AY32" s="467"/>
      <c r="AZ32" s="468"/>
      <c r="BA32" s="229">
        <f t="shared" ref="BA32:BA33" si="51">SUM(MAX(H32,I32),MAX(K32,L32),MAX(N32,O32),MAX(Q32,R32),MAX(T32,U32),MAX(W32,X32),MAX(Z32,AA32),MAX(AC32,AD32),MAX(AF32,AG32),MAX(AI32,AJ32),MAX(AL32,AM32),MAX(AO32,AP32))</f>
        <v>0</v>
      </c>
      <c r="BB32" s="102"/>
      <c r="BC32" s="210"/>
    </row>
    <row r="33" spans="2:55">
      <c r="B33" s="169"/>
      <c r="D33" s="374"/>
      <c r="E33" s="524" t="s">
        <v>87</v>
      </c>
      <c r="F33" s="525"/>
      <c r="G33" s="526"/>
      <c r="H33" s="354"/>
      <c r="I33" s="355"/>
      <c r="J33" s="356"/>
      <c r="K33" s="354"/>
      <c r="L33" s="355"/>
      <c r="M33" s="356"/>
      <c r="N33" s="354"/>
      <c r="O33" s="355"/>
      <c r="P33" s="356"/>
      <c r="Q33" s="354"/>
      <c r="R33" s="355"/>
      <c r="S33" s="356"/>
      <c r="T33" s="354"/>
      <c r="U33" s="355"/>
      <c r="V33" s="356"/>
      <c r="W33" s="354"/>
      <c r="X33" s="355"/>
      <c r="Y33" s="356"/>
      <c r="Z33" s="354"/>
      <c r="AA33" s="355"/>
      <c r="AB33" s="356"/>
      <c r="AC33" s="354"/>
      <c r="AD33" s="355"/>
      <c r="AE33" s="356"/>
      <c r="AF33" s="354"/>
      <c r="AG33" s="355"/>
      <c r="AH33" s="356"/>
      <c r="AI33" s="354"/>
      <c r="AJ33" s="355"/>
      <c r="AK33" s="356"/>
      <c r="AL33" s="354"/>
      <c r="AM33" s="355"/>
      <c r="AN33" s="356"/>
      <c r="AO33" s="354"/>
      <c r="AP33" s="355"/>
      <c r="AQ33" s="356"/>
      <c r="AR33" s="494" t="s">
        <v>248</v>
      </c>
      <c r="AS33" s="495"/>
      <c r="AT33" s="496"/>
      <c r="AV33" s="210"/>
      <c r="AW33" s="102"/>
      <c r="AX33" s="461" t="s">
        <v>263</v>
      </c>
      <c r="AY33" s="462"/>
      <c r="AZ33" s="462"/>
      <c r="BA33" s="230">
        <f t="shared" si="51"/>
        <v>0</v>
      </c>
      <c r="BB33" s="102"/>
      <c r="BC33" s="210"/>
    </row>
    <row r="34" spans="2:55" ht="13.15">
      <c r="B34" s="169"/>
      <c r="D34" s="375"/>
      <c r="E34" s="527" t="s">
        <v>242</v>
      </c>
      <c r="F34" s="528"/>
      <c r="G34" s="529"/>
      <c r="H34" s="503">
        <f>D34+IF(H32&gt;I32,H32,I32)-IF(I33&lt;H33,H33,I33)</f>
        <v>0</v>
      </c>
      <c r="I34" s="504"/>
      <c r="J34" s="231"/>
      <c r="K34" s="503">
        <f t="shared" ref="K34" si="52">H34+IF(K32&gt;L32,K32,L32)-IF(L33&lt;K33,K33,L33)</f>
        <v>0</v>
      </c>
      <c r="L34" s="504"/>
      <c r="M34" s="231"/>
      <c r="N34" s="503">
        <f t="shared" ref="N34" si="53">K34+IF(N32&gt;O32,N32,O32)-IF(O33&lt;N33,N33,O33)</f>
        <v>0</v>
      </c>
      <c r="O34" s="504"/>
      <c r="P34" s="231"/>
      <c r="Q34" s="503">
        <f t="shared" ref="Q34" si="54">N34+IF(Q32&gt;R32,Q32,R32)-IF(R33&lt;Q33,Q33,R33)</f>
        <v>0</v>
      </c>
      <c r="R34" s="504"/>
      <c r="S34" s="231"/>
      <c r="T34" s="503">
        <f t="shared" ref="T34" si="55">Q34+IF(T32&gt;U32,T32,U32)-IF(U33&lt;T33,T33,U33)</f>
        <v>0</v>
      </c>
      <c r="U34" s="504"/>
      <c r="V34" s="231"/>
      <c r="W34" s="503">
        <f t="shared" ref="W34" si="56">T34+IF(W32&gt;X32,W32,X32)-IF(X33&lt;W33,W33,X33)</f>
        <v>0</v>
      </c>
      <c r="X34" s="504"/>
      <c r="Y34" s="231"/>
      <c r="Z34" s="503">
        <f t="shared" ref="Z34" si="57">W34+IF(Z32&gt;AA32,Z32,AA32)-IF(AA33&lt;Z33,Z33,AA33)</f>
        <v>0</v>
      </c>
      <c r="AA34" s="504"/>
      <c r="AB34" s="231"/>
      <c r="AC34" s="503">
        <f t="shared" ref="AC34" si="58">Z34+IF(AC32&gt;AD32,AC32,AD32)-IF(AD33&lt;AC33,AC33,AD33)</f>
        <v>0</v>
      </c>
      <c r="AD34" s="504"/>
      <c r="AE34" s="231"/>
      <c r="AF34" s="503">
        <f t="shared" ref="AF34" si="59">AC34+IF(AF32&gt;AG32,AF32,AG32)-IF(AG33&lt;AF33,AF33,AG33)</f>
        <v>0</v>
      </c>
      <c r="AG34" s="504"/>
      <c r="AH34" s="231"/>
      <c r="AI34" s="503">
        <f t="shared" ref="AI34" si="60">AF34+IF(AI32&gt;AJ32,AI32,AJ32)-IF(AJ33&lt;AI33,AI33,AJ33)</f>
        <v>0</v>
      </c>
      <c r="AJ34" s="504"/>
      <c r="AK34" s="231"/>
      <c r="AL34" s="503">
        <f t="shared" ref="AL34" si="61">AI34+IF(AL32&gt;AM32,AL32,AM32)-IF(AM33&lt;AL33,AL33,AM33)</f>
        <v>0</v>
      </c>
      <c r="AM34" s="504"/>
      <c r="AN34" s="231"/>
      <c r="AO34" s="503">
        <f t="shared" ref="AO34" si="62">AL34+IF(AO32&gt;AP32,AO32,AP32)-IF(AP33&lt;AO33,AO33,AP33)</f>
        <v>0</v>
      </c>
      <c r="AP34" s="504"/>
      <c r="AQ34" s="231"/>
      <c r="AR34" s="463" t="str">
        <f>E34</f>
        <v>- compte d'épargne à saisir -</v>
      </c>
      <c r="AS34" s="464"/>
      <c r="AT34" s="465"/>
      <c r="AV34" s="210"/>
      <c r="AW34" s="102"/>
      <c r="AX34" s="463" t="str">
        <f>IF(E34="","",E34)</f>
        <v>- compte d'épargne à saisir -</v>
      </c>
      <c r="AY34" s="464"/>
      <c r="AZ34" s="465"/>
      <c r="BA34" s="232">
        <f>AO34</f>
        <v>0</v>
      </c>
      <c r="BB34" s="102"/>
      <c r="BC34" s="210"/>
    </row>
    <row r="35" spans="2:55" ht="13.15">
      <c r="B35" s="169"/>
      <c r="D35" s="373">
        <f>1+D32</f>
        <v>3</v>
      </c>
      <c r="E35" s="521" t="s">
        <v>128</v>
      </c>
      <c r="F35" s="522"/>
      <c r="G35" s="523"/>
      <c r="H35" s="351"/>
      <c r="I35" s="352"/>
      <c r="J35" s="353"/>
      <c r="K35" s="351"/>
      <c r="L35" s="352"/>
      <c r="M35" s="353"/>
      <c r="N35" s="351"/>
      <c r="O35" s="352"/>
      <c r="P35" s="353"/>
      <c r="Q35" s="351"/>
      <c r="R35" s="352"/>
      <c r="S35" s="353"/>
      <c r="T35" s="351"/>
      <c r="U35" s="352"/>
      <c r="V35" s="353"/>
      <c r="W35" s="351"/>
      <c r="X35" s="352"/>
      <c r="Y35" s="353"/>
      <c r="Z35" s="351"/>
      <c r="AA35" s="352"/>
      <c r="AB35" s="353"/>
      <c r="AC35" s="351"/>
      <c r="AD35" s="352"/>
      <c r="AE35" s="353"/>
      <c r="AF35" s="351"/>
      <c r="AG35" s="352"/>
      <c r="AH35" s="353"/>
      <c r="AI35" s="351"/>
      <c r="AJ35" s="352"/>
      <c r="AK35" s="353"/>
      <c r="AL35" s="351"/>
      <c r="AM35" s="352"/>
      <c r="AN35" s="353"/>
      <c r="AO35" s="351"/>
      <c r="AP35" s="352"/>
      <c r="AQ35" s="353"/>
      <c r="AR35" s="466" t="str">
        <f>E35</f>
        <v>Capital "INVESTISSEMENTS"</v>
      </c>
      <c r="AS35" s="467"/>
      <c r="AT35" s="468"/>
      <c r="AV35" s="210"/>
      <c r="AW35" s="102"/>
      <c r="AX35" s="466" t="str">
        <f t="shared" ref="AX35" si="63">IF(E35="","",E35)</f>
        <v>Capital "INVESTISSEMENTS"</v>
      </c>
      <c r="AY35" s="467"/>
      <c r="AZ35" s="468"/>
      <c r="BA35" s="229">
        <f t="shared" ref="BA35:BA72" si="64">SUM(MAX(H35,I35),MAX(K35,L35),MAX(N35,O35),MAX(Q35,R35),MAX(T35,U35),MAX(W35,X35),MAX(Z35,AA35),MAX(AC35,AD35),MAX(AF35,AG35),MAX(AI35,AJ35),MAX(AL35,AM35),MAX(AO35,AP35))</f>
        <v>0</v>
      </c>
      <c r="BB35" s="102"/>
      <c r="BC35" s="210"/>
    </row>
    <row r="36" spans="2:55">
      <c r="B36" s="169"/>
      <c r="D36" s="374"/>
      <c r="E36" s="524" t="s">
        <v>87</v>
      </c>
      <c r="F36" s="525"/>
      <c r="G36" s="526"/>
      <c r="H36" s="354"/>
      <c r="I36" s="355"/>
      <c r="J36" s="356"/>
      <c r="K36" s="354"/>
      <c r="L36" s="355"/>
      <c r="M36" s="356"/>
      <c r="N36" s="354"/>
      <c r="O36" s="355"/>
      <c r="P36" s="356"/>
      <c r="Q36" s="354"/>
      <c r="R36" s="355"/>
      <c r="S36" s="356"/>
      <c r="T36" s="354"/>
      <c r="U36" s="355"/>
      <c r="V36" s="356"/>
      <c r="W36" s="354"/>
      <c r="X36" s="355"/>
      <c r="Y36" s="356"/>
      <c r="Z36" s="354"/>
      <c r="AA36" s="355"/>
      <c r="AB36" s="356"/>
      <c r="AC36" s="354"/>
      <c r="AD36" s="355"/>
      <c r="AE36" s="356"/>
      <c r="AF36" s="354"/>
      <c r="AG36" s="355"/>
      <c r="AH36" s="356"/>
      <c r="AI36" s="354"/>
      <c r="AJ36" s="355"/>
      <c r="AK36" s="356"/>
      <c r="AL36" s="354"/>
      <c r="AM36" s="355"/>
      <c r="AN36" s="356"/>
      <c r="AO36" s="354"/>
      <c r="AP36" s="355"/>
      <c r="AQ36" s="356"/>
      <c r="AR36" s="494" t="s">
        <v>248</v>
      </c>
      <c r="AS36" s="495"/>
      <c r="AT36" s="496"/>
      <c r="AV36" s="210"/>
      <c r="AW36" s="102"/>
      <c r="AX36" s="461" t="s">
        <v>263</v>
      </c>
      <c r="AY36" s="462"/>
      <c r="AZ36" s="462"/>
      <c r="BA36" s="230">
        <f t="shared" si="64"/>
        <v>0</v>
      </c>
      <c r="BB36" s="102"/>
      <c r="BC36" s="210"/>
    </row>
    <row r="37" spans="2:55" ht="13.15">
      <c r="B37" s="169"/>
      <c r="D37" s="375"/>
      <c r="E37" s="527" t="s">
        <v>242</v>
      </c>
      <c r="F37" s="528"/>
      <c r="G37" s="529"/>
      <c r="H37" s="503">
        <f>D37+IF(H35&gt;I35,H35,I35)-IF(I36&lt;H36,H36,I36)</f>
        <v>0</v>
      </c>
      <c r="I37" s="504"/>
      <c r="J37" s="231"/>
      <c r="K37" s="503">
        <f t="shared" ref="K37" si="65">H37+IF(K35&gt;L35,K35,L35)-IF(L36&lt;K36,K36,L36)</f>
        <v>0</v>
      </c>
      <c r="L37" s="504"/>
      <c r="M37" s="231"/>
      <c r="N37" s="503">
        <f t="shared" ref="N37" si="66">K37+IF(N35&gt;O35,N35,O35)-IF(O36&lt;N36,N36,O36)</f>
        <v>0</v>
      </c>
      <c r="O37" s="504"/>
      <c r="P37" s="231"/>
      <c r="Q37" s="503">
        <f t="shared" ref="Q37" si="67">N37+IF(Q35&gt;R35,Q35,R35)-IF(R36&lt;Q36,Q36,R36)</f>
        <v>0</v>
      </c>
      <c r="R37" s="504"/>
      <c r="S37" s="231"/>
      <c r="T37" s="503">
        <f t="shared" ref="T37" si="68">Q37+IF(T35&gt;U35,T35,U35)-IF(U36&lt;T36,T36,U36)</f>
        <v>0</v>
      </c>
      <c r="U37" s="504"/>
      <c r="V37" s="231"/>
      <c r="W37" s="503">
        <f t="shared" ref="W37" si="69">T37+IF(W35&gt;X35,W35,X35)-IF(X36&lt;W36,W36,X36)</f>
        <v>0</v>
      </c>
      <c r="X37" s="504"/>
      <c r="Y37" s="231"/>
      <c r="Z37" s="503">
        <f t="shared" ref="Z37" si="70">W37+IF(Z35&gt;AA35,Z35,AA35)-IF(AA36&lt;Z36,Z36,AA36)</f>
        <v>0</v>
      </c>
      <c r="AA37" s="504"/>
      <c r="AB37" s="231"/>
      <c r="AC37" s="503">
        <f t="shared" ref="AC37" si="71">Z37+IF(AC35&gt;AD35,AC35,AD35)-IF(AD36&lt;AC36,AC36,AD36)</f>
        <v>0</v>
      </c>
      <c r="AD37" s="504"/>
      <c r="AE37" s="231"/>
      <c r="AF37" s="503">
        <f t="shared" ref="AF37" si="72">AC37+IF(AF35&gt;AG35,AF35,AG35)-IF(AG36&lt;AF36,AF36,AG36)</f>
        <v>0</v>
      </c>
      <c r="AG37" s="504"/>
      <c r="AH37" s="231"/>
      <c r="AI37" s="503">
        <f t="shared" ref="AI37" si="73">AF37+IF(AI35&gt;AJ35,AI35,AJ35)-IF(AJ36&lt;AI36,AI36,AJ36)</f>
        <v>0</v>
      </c>
      <c r="AJ37" s="504"/>
      <c r="AK37" s="231"/>
      <c r="AL37" s="503">
        <f t="shared" ref="AL37" si="74">AI37+IF(AL35&gt;AM35,AL35,AM35)-IF(AM36&lt;AL36,AL36,AM36)</f>
        <v>0</v>
      </c>
      <c r="AM37" s="504"/>
      <c r="AN37" s="231"/>
      <c r="AO37" s="503">
        <f t="shared" ref="AO37" si="75">AL37+IF(AO35&gt;AP35,AO35,AP35)-IF(AP36&lt;AO36,AO36,AP36)</f>
        <v>0</v>
      </c>
      <c r="AP37" s="504"/>
      <c r="AQ37" s="231"/>
      <c r="AR37" s="463" t="str">
        <f>E37</f>
        <v>- compte d'épargne à saisir -</v>
      </c>
      <c r="AS37" s="464"/>
      <c r="AT37" s="465"/>
      <c r="AV37" s="210"/>
      <c r="AW37" s="102"/>
      <c r="AX37" s="463" t="str">
        <f t="shared" ref="AX37:AX38" si="76">IF(E37="","",E37)</f>
        <v>- compte d'épargne à saisir -</v>
      </c>
      <c r="AY37" s="464"/>
      <c r="AZ37" s="465"/>
      <c r="BA37" s="232">
        <f t="shared" ref="BA37" si="77">AO37</f>
        <v>0</v>
      </c>
      <c r="BB37" s="102"/>
      <c r="BC37" s="210"/>
    </row>
    <row r="38" spans="2:55" ht="13.15">
      <c r="B38" s="169"/>
      <c r="D38" s="373">
        <f>1+D35</f>
        <v>4</v>
      </c>
      <c r="E38" s="521" t="s">
        <v>119</v>
      </c>
      <c r="F38" s="522"/>
      <c r="G38" s="523"/>
      <c r="H38" s="351"/>
      <c r="I38" s="352"/>
      <c r="J38" s="353"/>
      <c r="K38" s="351"/>
      <c r="L38" s="352"/>
      <c r="M38" s="353"/>
      <c r="N38" s="351"/>
      <c r="O38" s="352"/>
      <c r="P38" s="353"/>
      <c r="Q38" s="351"/>
      <c r="R38" s="352"/>
      <c r="S38" s="353"/>
      <c r="T38" s="351"/>
      <c r="U38" s="352"/>
      <c r="V38" s="353"/>
      <c r="W38" s="351"/>
      <c r="X38" s="352"/>
      <c r="Y38" s="353"/>
      <c r="Z38" s="351"/>
      <c r="AA38" s="352"/>
      <c r="AB38" s="353"/>
      <c r="AC38" s="351"/>
      <c r="AD38" s="352"/>
      <c r="AE38" s="353"/>
      <c r="AF38" s="351"/>
      <c r="AG38" s="352"/>
      <c r="AH38" s="353"/>
      <c r="AI38" s="351"/>
      <c r="AJ38" s="352"/>
      <c r="AK38" s="353"/>
      <c r="AL38" s="351"/>
      <c r="AM38" s="352"/>
      <c r="AN38" s="353"/>
      <c r="AO38" s="351"/>
      <c r="AP38" s="352"/>
      <c r="AQ38" s="353"/>
      <c r="AR38" s="466" t="str">
        <f>E38</f>
        <v>Capital "ETUDES &amp; VIE ACTIVE" - Enfant</v>
      </c>
      <c r="AS38" s="467"/>
      <c r="AT38" s="468"/>
      <c r="AV38" s="210"/>
      <c r="AW38" s="102"/>
      <c r="AX38" s="466" t="str">
        <f t="shared" si="76"/>
        <v>Capital "ETUDES &amp; VIE ACTIVE" - Enfant</v>
      </c>
      <c r="AY38" s="467"/>
      <c r="AZ38" s="468"/>
      <c r="BA38" s="229">
        <f t="shared" ref="BA38:BA75" si="78">SUM(MAX(H38,I38),MAX(K38,L38),MAX(N38,O38),MAX(Q38,R38),MAX(T38,U38),MAX(W38,X38),MAX(Z38,AA38),MAX(AC38,AD38),MAX(AF38,AG38),MAX(AI38,AJ38),MAX(AL38,AM38),MAX(AO38,AP38))</f>
        <v>0</v>
      </c>
      <c r="BB38" s="102"/>
      <c r="BC38" s="210"/>
    </row>
    <row r="39" spans="2:55">
      <c r="B39" s="169"/>
      <c r="D39" s="374"/>
      <c r="E39" s="524" t="s">
        <v>87</v>
      </c>
      <c r="F39" s="525"/>
      <c r="G39" s="526"/>
      <c r="H39" s="354"/>
      <c r="I39" s="355"/>
      <c r="J39" s="356"/>
      <c r="K39" s="354"/>
      <c r="L39" s="355"/>
      <c r="M39" s="356"/>
      <c r="N39" s="354"/>
      <c r="O39" s="355"/>
      <c r="P39" s="356"/>
      <c r="Q39" s="354"/>
      <c r="R39" s="355"/>
      <c r="S39" s="356"/>
      <c r="T39" s="354"/>
      <c r="U39" s="355"/>
      <c r="V39" s="356"/>
      <c r="W39" s="354"/>
      <c r="X39" s="355"/>
      <c r="Y39" s="356"/>
      <c r="Z39" s="354"/>
      <c r="AA39" s="355"/>
      <c r="AB39" s="356"/>
      <c r="AC39" s="354"/>
      <c r="AD39" s="355"/>
      <c r="AE39" s="356"/>
      <c r="AF39" s="354"/>
      <c r="AG39" s="355"/>
      <c r="AH39" s="356"/>
      <c r="AI39" s="354"/>
      <c r="AJ39" s="355"/>
      <c r="AK39" s="356"/>
      <c r="AL39" s="354"/>
      <c r="AM39" s="355"/>
      <c r="AN39" s="356"/>
      <c r="AO39" s="354"/>
      <c r="AP39" s="355"/>
      <c r="AQ39" s="356"/>
      <c r="AR39" s="494" t="s">
        <v>248</v>
      </c>
      <c r="AS39" s="495"/>
      <c r="AT39" s="496"/>
      <c r="AV39" s="210"/>
      <c r="AW39" s="102"/>
      <c r="AX39" s="461" t="s">
        <v>263</v>
      </c>
      <c r="AY39" s="462"/>
      <c r="AZ39" s="462"/>
      <c r="BA39" s="230">
        <f t="shared" si="78"/>
        <v>0</v>
      </c>
      <c r="BB39" s="102"/>
      <c r="BC39" s="210"/>
    </row>
    <row r="40" spans="2:55" ht="13.15">
      <c r="B40" s="169"/>
      <c r="D40" s="375"/>
      <c r="E40" s="527" t="s">
        <v>242</v>
      </c>
      <c r="F40" s="528"/>
      <c r="G40" s="529"/>
      <c r="H40" s="503">
        <f>D40+IF(H38&gt;I38,H38,I38)-IF(I39&lt;H39,H39,I39)</f>
        <v>0</v>
      </c>
      <c r="I40" s="504"/>
      <c r="J40" s="231"/>
      <c r="K40" s="503">
        <f t="shared" ref="K40" si="79">H40+IF(K38&gt;L38,K38,L38)-IF(L39&lt;K39,K39,L39)</f>
        <v>0</v>
      </c>
      <c r="L40" s="504"/>
      <c r="M40" s="231"/>
      <c r="N40" s="503">
        <f t="shared" ref="N40" si="80">K40+IF(N38&gt;O38,N38,O38)-IF(O39&lt;N39,N39,O39)</f>
        <v>0</v>
      </c>
      <c r="O40" s="504"/>
      <c r="P40" s="231"/>
      <c r="Q40" s="503">
        <f t="shared" ref="Q40" si="81">N40+IF(Q38&gt;R38,Q38,R38)-IF(R39&lt;Q39,Q39,R39)</f>
        <v>0</v>
      </c>
      <c r="R40" s="504"/>
      <c r="S40" s="231"/>
      <c r="T40" s="503">
        <f t="shared" ref="T40" si="82">Q40+IF(T38&gt;U38,T38,U38)-IF(U39&lt;T39,T39,U39)</f>
        <v>0</v>
      </c>
      <c r="U40" s="504"/>
      <c r="V40" s="231"/>
      <c r="W40" s="503">
        <f t="shared" ref="W40" si="83">T40+IF(W38&gt;X38,W38,X38)-IF(X39&lt;W39,W39,X39)</f>
        <v>0</v>
      </c>
      <c r="X40" s="504"/>
      <c r="Y40" s="231"/>
      <c r="Z40" s="503">
        <f t="shared" ref="Z40" si="84">W40+IF(Z38&gt;AA38,Z38,AA38)-IF(AA39&lt;Z39,Z39,AA39)</f>
        <v>0</v>
      </c>
      <c r="AA40" s="504"/>
      <c r="AB40" s="231"/>
      <c r="AC40" s="503">
        <f t="shared" ref="AC40" si="85">Z40+IF(AC38&gt;AD38,AC38,AD38)-IF(AD39&lt;AC39,AC39,AD39)</f>
        <v>0</v>
      </c>
      <c r="AD40" s="504"/>
      <c r="AE40" s="231"/>
      <c r="AF40" s="503">
        <f t="shared" ref="AF40" si="86">AC40+IF(AF38&gt;AG38,AF38,AG38)-IF(AG39&lt;AF39,AF39,AG39)</f>
        <v>0</v>
      </c>
      <c r="AG40" s="504"/>
      <c r="AH40" s="231"/>
      <c r="AI40" s="503">
        <f t="shared" ref="AI40" si="87">AF40+IF(AI38&gt;AJ38,AI38,AJ38)-IF(AJ39&lt;AI39,AI39,AJ39)</f>
        <v>0</v>
      </c>
      <c r="AJ40" s="504"/>
      <c r="AK40" s="231"/>
      <c r="AL40" s="503">
        <f t="shared" ref="AL40" si="88">AI40+IF(AL38&gt;AM38,AL38,AM38)-IF(AM39&lt;AL39,AL39,AM39)</f>
        <v>0</v>
      </c>
      <c r="AM40" s="504"/>
      <c r="AN40" s="231"/>
      <c r="AO40" s="503">
        <f t="shared" ref="AO40" si="89">AL40+IF(AO38&gt;AP38,AO38,AP38)-IF(AP39&lt;AO39,AO39,AP39)</f>
        <v>0</v>
      </c>
      <c r="AP40" s="504"/>
      <c r="AQ40" s="231"/>
      <c r="AR40" s="463" t="str">
        <f>E40</f>
        <v>- compte d'épargne à saisir -</v>
      </c>
      <c r="AS40" s="464"/>
      <c r="AT40" s="465"/>
      <c r="AV40" s="210"/>
      <c r="AW40" s="102"/>
      <c r="AX40" s="463" t="str">
        <f t="shared" ref="AX40:AX41" si="90">IF(E40="","",E40)</f>
        <v>- compte d'épargne à saisir -</v>
      </c>
      <c r="AY40" s="464"/>
      <c r="AZ40" s="465"/>
      <c r="BA40" s="232">
        <f t="shared" ref="BA40" si="91">AO40</f>
        <v>0</v>
      </c>
      <c r="BB40" s="102"/>
      <c r="BC40" s="210"/>
    </row>
    <row r="41" spans="2:55" ht="13.15">
      <c r="B41" s="169"/>
      <c r="D41" s="373">
        <f>1+D38</f>
        <v>5</v>
      </c>
      <c r="E41" s="521" t="s">
        <v>120</v>
      </c>
      <c r="F41" s="522"/>
      <c r="G41" s="523"/>
      <c r="H41" s="351"/>
      <c r="I41" s="352"/>
      <c r="J41" s="353"/>
      <c r="K41" s="351"/>
      <c r="L41" s="352"/>
      <c r="M41" s="353"/>
      <c r="N41" s="351"/>
      <c r="O41" s="352"/>
      <c r="P41" s="353"/>
      <c r="Q41" s="351"/>
      <c r="R41" s="352"/>
      <c r="S41" s="353"/>
      <c r="T41" s="351"/>
      <c r="U41" s="352"/>
      <c r="V41" s="353"/>
      <c r="W41" s="351"/>
      <c r="X41" s="352"/>
      <c r="Y41" s="353"/>
      <c r="Z41" s="351"/>
      <c r="AA41" s="352"/>
      <c r="AB41" s="353"/>
      <c r="AC41" s="351"/>
      <c r="AD41" s="352"/>
      <c r="AE41" s="353"/>
      <c r="AF41" s="351"/>
      <c r="AG41" s="352"/>
      <c r="AH41" s="353"/>
      <c r="AI41" s="351"/>
      <c r="AJ41" s="352"/>
      <c r="AK41" s="353"/>
      <c r="AL41" s="351"/>
      <c r="AM41" s="352"/>
      <c r="AN41" s="353"/>
      <c r="AO41" s="351"/>
      <c r="AP41" s="352"/>
      <c r="AQ41" s="353"/>
      <c r="AR41" s="466" t="str">
        <f>E41</f>
        <v>Capital "NAISSANCE" - Enfant</v>
      </c>
      <c r="AS41" s="467"/>
      <c r="AT41" s="468"/>
      <c r="AV41" s="210"/>
      <c r="AW41" s="102"/>
      <c r="AX41" s="466" t="str">
        <f t="shared" si="90"/>
        <v>Capital "NAISSANCE" - Enfant</v>
      </c>
      <c r="AY41" s="467"/>
      <c r="AZ41" s="468"/>
      <c r="BA41" s="229">
        <f t="shared" si="64"/>
        <v>0</v>
      </c>
      <c r="BB41" s="102"/>
      <c r="BC41" s="210"/>
    </row>
    <row r="42" spans="2:55">
      <c r="B42" s="169"/>
      <c r="D42" s="374"/>
      <c r="E42" s="524" t="s">
        <v>87</v>
      </c>
      <c r="F42" s="525"/>
      <c r="G42" s="526"/>
      <c r="H42" s="354"/>
      <c r="I42" s="355"/>
      <c r="J42" s="356"/>
      <c r="K42" s="354"/>
      <c r="L42" s="355"/>
      <c r="M42" s="356"/>
      <c r="N42" s="354"/>
      <c r="O42" s="355"/>
      <c r="P42" s="356"/>
      <c r="Q42" s="354"/>
      <c r="R42" s="355"/>
      <c r="S42" s="356"/>
      <c r="T42" s="354"/>
      <c r="U42" s="355"/>
      <c r="V42" s="356"/>
      <c r="W42" s="354"/>
      <c r="X42" s="355"/>
      <c r="Y42" s="356"/>
      <c r="Z42" s="354"/>
      <c r="AA42" s="355"/>
      <c r="AB42" s="356"/>
      <c r="AC42" s="354"/>
      <c r="AD42" s="355"/>
      <c r="AE42" s="356"/>
      <c r="AF42" s="354"/>
      <c r="AG42" s="355"/>
      <c r="AH42" s="356"/>
      <c r="AI42" s="354"/>
      <c r="AJ42" s="355"/>
      <c r="AK42" s="356"/>
      <c r="AL42" s="354"/>
      <c r="AM42" s="355"/>
      <c r="AN42" s="356"/>
      <c r="AO42" s="354"/>
      <c r="AP42" s="355"/>
      <c r="AQ42" s="356"/>
      <c r="AR42" s="494" t="s">
        <v>248</v>
      </c>
      <c r="AS42" s="495"/>
      <c r="AT42" s="496"/>
      <c r="AV42" s="210"/>
      <c r="AW42" s="102"/>
      <c r="AX42" s="461" t="s">
        <v>263</v>
      </c>
      <c r="AY42" s="462"/>
      <c r="AZ42" s="462"/>
      <c r="BA42" s="230">
        <f t="shared" si="64"/>
        <v>0</v>
      </c>
      <c r="BB42" s="102"/>
      <c r="BC42" s="210"/>
    </row>
    <row r="43" spans="2:55" ht="13.15">
      <c r="B43" s="169"/>
      <c r="D43" s="375"/>
      <c r="E43" s="527" t="s">
        <v>242</v>
      </c>
      <c r="F43" s="528"/>
      <c r="G43" s="529"/>
      <c r="H43" s="503">
        <f>D43+IF(H41&gt;I41,H41,I41)-IF(I42&lt;H42,H42,I42)</f>
        <v>0</v>
      </c>
      <c r="I43" s="504"/>
      <c r="J43" s="231"/>
      <c r="K43" s="503">
        <f t="shared" ref="K43" si="92">H43+IF(K41&gt;L41,K41,L41)-IF(L42&lt;K42,K42,L42)</f>
        <v>0</v>
      </c>
      <c r="L43" s="504"/>
      <c r="M43" s="231"/>
      <c r="N43" s="503">
        <f t="shared" ref="N43" si="93">K43+IF(N41&gt;O41,N41,O41)-IF(O42&lt;N42,N42,O42)</f>
        <v>0</v>
      </c>
      <c r="O43" s="504"/>
      <c r="P43" s="231"/>
      <c r="Q43" s="503">
        <f t="shared" ref="Q43" si="94">N43+IF(Q41&gt;R41,Q41,R41)-IF(R42&lt;Q42,Q42,R42)</f>
        <v>0</v>
      </c>
      <c r="R43" s="504"/>
      <c r="S43" s="231"/>
      <c r="T43" s="503">
        <f t="shared" ref="T43" si="95">Q43+IF(T41&gt;U41,T41,U41)-IF(U42&lt;T42,T42,U42)</f>
        <v>0</v>
      </c>
      <c r="U43" s="504"/>
      <c r="V43" s="231"/>
      <c r="W43" s="503">
        <f t="shared" ref="W43" si="96">T43+IF(W41&gt;X41,W41,X41)-IF(X42&lt;W42,W42,X42)</f>
        <v>0</v>
      </c>
      <c r="X43" s="504"/>
      <c r="Y43" s="231"/>
      <c r="Z43" s="503">
        <f t="shared" ref="Z43" si="97">W43+IF(Z41&gt;AA41,Z41,AA41)-IF(AA42&lt;Z42,Z42,AA42)</f>
        <v>0</v>
      </c>
      <c r="AA43" s="504"/>
      <c r="AB43" s="231"/>
      <c r="AC43" s="503">
        <f t="shared" ref="AC43" si="98">Z43+IF(AC41&gt;AD41,AC41,AD41)-IF(AD42&lt;AC42,AC42,AD42)</f>
        <v>0</v>
      </c>
      <c r="AD43" s="504"/>
      <c r="AE43" s="231"/>
      <c r="AF43" s="503">
        <f t="shared" ref="AF43" si="99">AC43+IF(AF41&gt;AG41,AF41,AG41)-IF(AG42&lt;AF42,AF42,AG42)</f>
        <v>0</v>
      </c>
      <c r="AG43" s="504"/>
      <c r="AH43" s="231"/>
      <c r="AI43" s="503">
        <f t="shared" ref="AI43" si="100">AF43+IF(AI41&gt;AJ41,AI41,AJ41)-IF(AJ42&lt;AI42,AI42,AJ42)</f>
        <v>0</v>
      </c>
      <c r="AJ43" s="504"/>
      <c r="AK43" s="231"/>
      <c r="AL43" s="503">
        <f t="shared" ref="AL43" si="101">AI43+IF(AL41&gt;AM41,AL41,AM41)-IF(AM42&lt;AL42,AL42,AM42)</f>
        <v>0</v>
      </c>
      <c r="AM43" s="504"/>
      <c r="AN43" s="231"/>
      <c r="AO43" s="503">
        <f t="shared" ref="AO43" si="102">AL43+IF(AO41&gt;AP41,AO41,AP41)-IF(AP42&lt;AO42,AO42,AP42)</f>
        <v>0</v>
      </c>
      <c r="AP43" s="504"/>
      <c r="AQ43" s="231"/>
      <c r="AR43" s="463" t="str">
        <f>E43</f>
        <v>- compte d'épargne à saisir -</v>
      </c>
      <c r="AS43" s="464"/>
      <c r="AT43" s="465"/>
      <c r="AV43" s="210"/>
      <c r="AW43" s="102"/>
      <c r="AX43" s="463" t="str">
        <f t="shared" ref="AX43:AX44" si="103">IF(E43="","",E43)</f>
        <v>- compte d'épargne à saisir -</v>
      </c>
      <c r="AY43" s="464"/>
      <c r="AZ43" s="465"/>
      <c r="BA43" s="232">
        <f t="shared" ref="BA43" si="104">AO43</f>
        <v>0</v>
      </c>
      <c r="BB43" s="102"/>
      <c r="BC43" s="210"/>
    </row>
    <row r="44" spans="2:55" ht="13.15">
      <c r="B44" s="169"/>
      <c r="D44" s="373">
        <f>1+D41</f>
        <v>6</v>
      </c>
      <c r="E44" s="521" t="s">
        <v>118</v>
      </c>
      <c r="F44" s="522"/>
      <c r="G44" s="523"/>
      <c r="H44" s="351"/>
      <c r="I44" s="352"/>
      <c r="J44" s="353"/>
      <c r="K44" s="351"/>
      <c r="L44" s="352"/>
      <c r="M44" s="353"/>
      <c r="N44" s="351"/>
      <c r="O44" s="352"/>
      <c r="P44" s="353"/>
      <c r="Q44" s="351"/>
      <c r="R44" s="352"/>
      <c r="S44" s="353"/>
      <c r="T44" s="351"/>
      <c r="U44" s="352"/>
      <c r="V44" s="353"/>
      <c r="W44" s="351"/>
      <c r="X44" s="352"/>
      <c r="Y44" s="353"/>
      <c r="Z44" s="351"/>
      <c r="AA44" s="352"/>
      <c r="AB44" s="353"/>
      <c r="AC44" s="351"/>
      <c r="AD44" s="352"/>
      <c r="AE44" s="353"/>
      <c r="AF44" s="351"/>
      <c r="AG44" s="352"/>
      <c r="AH44" s="353"/>
      <c r="AI44" s="351"/>
      <c r="AJ44" s="352"/>
      <c r="AK44" s="353"/>
      <c r="AL44" s="351"/>
      <c r="AM44" s="352"/>
      <c r="AN44" s="353"/>
      <c r="AO44" s="351"/>
      <c r="AP44" s="352"/>
      <c r="AQ44" s="353"/>
      <c r="AR44" s="466" t="str">
        <f>E44</f>
        <v>Epargne pour "IMPREVUS"</v>
      </c>
      <c r="AS44" s="467"/>
      <c r="AT44" s="468"/>
      <c r="AV44" s="210"/>
      <c r="AW44" s="102"/>
      <c r="AX44" s="466" t="str">
        <f t="shared" si="103"/>
        <v>Epargne pour "IMPREVUS"</v>
      </c>
      <c r="AY44" s="467"/>
      <c r="AZ44" s="468"/>
      <c r="BA44" s="229">
        <f t="shared" si="78"/>
        <v>0</v>
      </c>
      <c r="BB44" s="102"/>
      <c r="BC44" s="210"/>
    </row>
    <row r="45" spans="2:55">
      <c r="B45" s="169"/>
      <c r="D45" s="374"/>
      <c r="E45" s="524" t="s">
        <v>87</v>
      </c>
      <c r="F45" s="525"/>
      <c r="G45" s="526"/>
      <c r="H45" s="354"/>
      <c r="I45" s="355"/>
      <c r="J45" s="356"/>
      <c r="K45" s="354"/>
      <c r="L45" s="355"/>
      <c r="M45" s="356"/>
      <c r="N45" s="354"/>
      <c r="O45" s="355"/>
      <c r="P45" s="356"/>
      <c r="Q45" s="354"/>
      <c r="R45" s="355"/>
      <c r="S45" s="356"/>
      <c r="T45" s="354"/>
      <c r="U45" s="355"/>
      <c r="V45" s="356"/>
      <c r="W45" s="354"/>
      <c r="X45" s="355"/>
      <c r="Y45" s="356"/>
      <c r="Z45" s="354"/>
      <c r="AA45" s="355"/>
      <c r="AB45" s="356"/>
      <c r="AC45" s="354"/>
      <c r="AD45" s="355"/>
      <c r="AE45" s="356"/>
      <c r="AF45" s="354"/>
      <c r="AG45" s="355"/>
      <c r="AH45" s="356"/>
      <c r="AI45" s="354"/>
      <c r="AJ45" s="355"/>
      <c r="AK45" s="356"/>
      <c r="AL45" s="354"/>
      <c r="AM45" s="355"/>
      <c r="AN45" s="356"/>
      <c r="AO45" s="354"/>
      <c r="AP45" s="355"/>
      <c r="AQ45" s="356"/>
      <c r="AR45" s="494" t="s">
        <v>248</v>
      </c>
      <c r="AS45" s="495"/>
      <c r="AT45" s="496"/>
      <c r="AV45" s="210"/>
      <c r="AW45" s="102"/>
      <c r="AX45" s="461" t="s">
        <v>263</v>
      </c>
      <c r="AY45" s="462"/>
      <c r="AZ45" s="462"/>
      <c r="BA45" s="230">
        <f t="shared" si="78"/>
        <v>0</v>
      </c>
      <c r="BB45" s="102"/>
      <c r="BC45" s="210"/>
    </row>
    <row r="46" spans="2:55" ht="13.15">
      <c r="B46" s="169"/>
      <c r="D46" s="375"/>
      <c r="E46" s="527" t="s">
        <v>242</v>
      </c>
      <c r="F46" s="528"/>
      <c r="G46" s="529"/>
      <c r="H46" s="503">
        <f>D46+IF(H44&gt;I44,H44,I44)-IF(I45&lt;H45,H45,I45)</f>
        <v>0</v>
      </c>
      <c r="I46" s="504"/>
      <c r="J46" s="231"/>
      <c r="K46" s="503">
        <f t="shared" ref="K46" si="105">H46+IF(K44&gt;L44,K44,L44)-IF(L45&lt;K45,K45,L45)</f>
        <v>0</v>
      </c>
      <c r="L46" s="504"/>
      <c r="M46" s="231"/>
      <c r="N46" s="503">
        <f t="shared" ref="N46" si="106">K46+IF(N44&gt;O44,N44,O44)-IF(O45&lt;N45,N45,O45)</f>
        <v>0</v>
      </c>
      <c r="O46" s="504"/>
      <c r="P46" s="231"/>
      <c r="Q46" s="503">
        <f t="shared" ref="Q46" si="107">N46+IF(Q44&gt;R44,Q44,R44)-IF(R45&lt;Q45,Q45,R45)</f>
        <v>0</v>
      </c>
      <c r="R46" s="504"/>
      <c r="S46" s="231"/>
      <c r="T46" s="503">
        <f t="shared" ref="T46" si="108">Q46+IF(T44&gt;U44,T44,U44)-IF(U45&lt;T45,T45,U45)</f>
        <v>0</v>
      </c>
      <c r="U46" s="504"/>
      <c r="V46" s="231"/>
      <c r="W46" s="503">
        <f t="shared" ref="W46" si="109">T46+IF(W44&gt;X44,W44,X44)-IF(X45&lt;W45,W45,X45)</f>
        <v>0</v>
      </c>
      <c r="X46" s="504"/>
      <c r="Y46" s="231"/>
      <c r="Z46" s="503">
        <f t="shared" ref="Z46" si="110">W46+IF(Z44&gt;AA44,Z44,AA44)-IF(AA45&lt;Z45,Z45,AA45)</f>
        <v>0</v>
      </c>
      <c r="AA46" s="504"/>
      <c r="AB46" s="231"/>
      <c r="AC46" s="503">
        <f t="shared" ref="AC46" si="111">Z46+IF(AC44&gt;AD44,AC44,AD44)-IF(AD45&lt;AC45,AC45,AD45)</f>
        <v>0</v>
      </c>
      <c r="AD46" s="504"/>
      <c r="AE46" s="231"/>
      <c r="AF46" s="503">
        <f t="shared" ref="AF46" si="112">AC46+IF(AF44&gt;AG44,AF44,AG44)-IF(AG45&lt;AF45,AF45,AG45)</f>
        <v>0</v>
      </c>
      <c r="AG46" s="504"/>
      <c r="AH46" s="231"/>
      <c r="AI46" s="503">
        <f t="shared" ref="AI46" si="113">AF46+IF(AI44&gt;AJ44,AI44,AJ44)-IF(AJ45&lt;AI45,AI45,AJ45)</f>
        <v>0</v>
      </c>
      <c r="AJ46" s="504"/>
      <c r="AK46" s="231"/>
      <c r="AL46" s="503">
        <f t="shared" ref="AL46" si="114">AI46+IF(AL44&gt;AM44,AL44,AM44)-IF(AM45&lt;AL45,AL45,AM45)</f>
        <v>0</v>
      </c>
      <c r="AM46" s="504"/>
      <c r="AN46" s="231"/>
      <c r="AO46" s="503">
        <f t="shared" ref="AO46" si="115">AL46+IF(AO44&gt;AP44,AO44,AP44)-IF(AP45&lt;AO45,AO45,AP45)</f>
        <v>0</v>
      </c>
      <c r="AP46" s="504"/>
      <c r="AQ46" s="231"/>
      <c r="AR46" s="463" t="str">
        <f>E46</f>
        <v>- compte d'épargne à saisir -</v>
      </c>
      <c r="AS46" s="464"/>
      <c r="AT46" s="465"/>
      <c r="AV46" s="210"/>
      <c r="AW46" s="102"/>
      <c r="AX46" s="463" t="str">
        <f t="shared" ref="AX46:AX47" si="116">IF(E46="","",E46)</f>
        <v>- compte d'épargne à saisir -</v>
      </c>
      <c r="AY46" s="464"/>
      <c r="AZ46" s="465"/>
      <c r="BA46" s="232">
        <f t="shared" ref="BA46" si="117">AO46</f>
        <v>0</v>
      </c>
      <c r="BB46" s="102"/>
      <c r="BC46" s="210"/>
    </row>
    <row r="47" spans="2:55" ht="13.15">
      <c r="B47" s="169"/>
      <c r="D47" s="373">
        <f>1+D44</f>
        <v>7</v>
      </c>
      <c r="E47" s="521" t="s">
        <v>129</v>
      </c>
      <c r="F47" s="522"/>
      <c r="G47" s="523"/>
      <c r="H47" s="351"/>
      <c r="I47" s="352"/>
      <c r="J47" s="353"/>
      <c r="K47" s="351"/>
      <c r="L47" s="352"/>
      <c r="M47" s="353"/>
      <c r="N47" s="351"/>
      <c r="O47" s="352"/>
      <c r="P47" s="353"/>
      <c r="Q47" s="351"/>
      <c r="R47" s="352"/>
      <c r="S47" s="353"/>
      <c r="T47" s="351"/>
      <c r="U47" s="352"/>
      <c r="V47" s="353"/>
      <c r="W47" s="351"/>
      <c r="X47" s="352"/>
      <c r="Y47" s="353"/>
      <c r="Z47" s="351"/>
      <c r="AA47" s="352"/>
      <c r="AB47" s="353"/>
      <c r="AC47" s="351"/>
      <c r="AD47" s="352"/>
      <c r="AE47" s="353"/>
      <c r="AF47" s="351"/>
      <c r="AG47" s="352"/>
      <c r="AH47" s="353"/>
      <c r="AI47" s="351"/>
      <c r="AJ47" s="352"/>
      <c r="AK47" s="353"/>
      <c r="AL47" s="351"/>
      <c r="AM47" s="352"/>
      <c r="AN47" s="353"/>
      <c r="AO47" s="351"/>
      <c r="AP47" s="352"/>
      <c r="AQ47" s="353"/>
      <c r="AR47" s="466" t="str">
        <f>E47</f>
        <v>Epargne "ACHAT VOITURE"</v>
      </c>
      <c r="AS47" s="467"/>
      <c r="AT47" s="468"/>
      <c r="AV47" s="210"/>
      <c r="AW47" s="102"/>
      <c r="AX47" s="466" t="str">
        <f t="shared" si="116"/>
        <v>Epargne "ACHAT VOITURE"</v>
      </c>
      <c r="AY47" s="467"/>
      <c r="AZ47" s="468"/>
      <c r="BA47" s="229">
        <f t="shared" si="64"/>
        <v>0</v>
      </c>
      <c r="BB47" s="102"/>
      <c r="BC47" s="210"/>
    </row>
    <row r="48" spans="2:55">
      <c r="B48" s="169"/>
      <c r="D48" s="374"/>
      <c r="E48" s="524" t="s">
        <v>87</v>
      </c>
      <c r="F48" s="525"/>
      <c r="G48" s="526"/>
      <c r="H48" s="354"/>
      <c r="I48" s="355"/>
      <c r="J48" s="356"/>
      <c r="K48" s="354"/>
      <c r="L48" s="355"/>
      <c r="M48" s="356"/>
      <c r="N48" s="354"/>
      <c r="O48" s="355"/>
      <c r="P48" s="356"/>
      <c r="Q48" s="354"/>
      <c r="R48" s="355"/>
      <c r="S48" s="356"/>
      <c r="T48" s="354"/>
      <c r="U48" s="355"/>
      <c r="V48" s="356"/>
      <c r="W48" s="354"/>
      <c r="X48" s="355"/>
      <c r="Y48" s="356"/>
      <c r="Z48" s="354"/>
      <c r="AA48" s="355"/>
      <c r="AB48" s="356"/>
      <c r="AC48" s="354"/>
      <c r="AD48" s="355"/>
      <c r="AE48" s="356"/>
      <c r="AF48" s="354"/>
      <c r="AG48" s="355"/>
      <c r="AH48" s="356"/>
      <c r="AI48" s="354"/>
      <c r="AJ48" s="355"/>
      <c r="AK48" s="356"/>
      <c r="AL48" s="354"/>
      <c r="AM48" s="355"/>
      <c r="AN48" s="356"/>
      <c r="AO48" s="354"/>
      <c r="AP48" s="355"/>
      <c r="AQ48" s="356"/>
      <c r="AR48" s="494" t="s">
        <v>248</v>
      </c>
      <c r="AS48" s="495"/>
      <c r="AT48" s="496"/>
      <c r="AV48" s="210"/>
      <c r="AW48" s="102"/>
      <c r="AX48" s="461" t="s">
        <v>263</v>
      </c>
      <c r="AY48" s="462"/>
      <c r="AZ48" s="462"/>
      <c r="BA48" s="230">
        <f t="shared" si="64"/>
        <v>0</v>
      </c>
      <c r="BB48" s="102"/>
      <c r="BC48" s="210"/>
    </row>
    <row r="49" spans="2:55" ht="13.15">
      <c r="B49" s="169"/>
      <c r="D49" s="375"/>
      <c r="E49" s="527" t="s">
        <v>242</v>
      </c>
      <c r="F49" s="528"/>
      <c r="G49" s="529"/>
      <c r="H49" s="503">
        <f>D49+IF(H47&gt;I47,H47,I47)-IF(I48&lt;H48,H48,I48)</f>
        <v>0</v>
      </c>
      <c r="I49" s="504"/>
      <c r="J49" s="231"/>
      <c r="K49" s="503">
        <f t="shared" ref="K49" si="118">H49+IF(K47&gt;L47,K47,L47)-IF(L48&lt;K48,K48,L48)</f>
        <v>0</v>
      </c>
      <c r="L49" s="504"/>
      <c r="M49" s="231"/>
      <c r="N49" s="503">
        <f t="shared" ref="N49" si="119">K49+IF(N47&gt;O47,N47,O47)-IF(O48&lt;N48,N48,O48)</f>
        <v>0</v>
      </c>
      <c r="O49" s="504"/>
      <c r="P49" s="231"/>
      <c r="Q49" s="503">
        <f t="shared" ref="Q49" si="120">N49+IF(Q47&gt;R47,Q47,R47)-IF(R48&lt;Q48,Q48,R48)</f>
        <v>0</v>
      </c>
      <c r="R49" s="504"/>
      <c r="S49" s="231"/>
      <c r="T49" s="503">
        <f t="shared" ref="T49" si="121">Q49+IF(T47&gt;U47,T47,U47)-IF(U48&lt;T48,T48,U48)</f>
        <v>0</v>
      </c>
      <c r="U49" s="504"/>
      <c r="V49" s="231"/>
      <c r="W49" s="503">
        <f t="shared" ref="W49" si="122">T49+IF(W47&gt;X47,W47,X47)-IF(X48&lt;W48,W48,X48)</f>
        <v>0</v>
      </c>
      <c r="X49" s="504"/>
      <c r="Y49" s="231"/>
      <c r="Z49" s="503">
        <f t="shared" ref="Z49" si="123">W49+IF(Z47&gt;AA47,Z47,AA47)-IF(AA48&lt;Z48,Z48,AA48)</f>
        <v>0</v>
      </c>
      <c r="AA49" s="504"/>
      <c r="AB49" s="231"/>
      <c r="AC49" s="503">
        <f t="shared" ref="AC49" si="124">Z49+IF(AC47&gt;AD47,AC47,AD47)-IF(AD48&lt;AC48,AC48,AD48)</f>
        <v>0</v>
      </c>
      <c r="AD49" s="504"/>
      <c r="AE49" s="231"/>
      <c r="AF49" s="503">
        <f t="shared" ref="AF49" si="125">AC49+IF(AF47&gt;AG47,AF47,AG47)-IF(AG48&lt;AF48,AF48,AG48)</f>
        <v>0</v>
      </c>
      <c r="AG49" s="504"/>
      <c r="AH49" s="231"/>
      <c r="AI49" s="503">
        <f t="shared" ref="AI49" si="126">AF49+IF(AI47&gt;AJ47,AI47,AJ47)-IF(AJ48&lt;AI48,AI48,AJ48)</f>
        <v>0</v>
      </c>
      <c r="AJ49" s="504"/>
      <c r="AK49" s="231"/>
      <c r="AL49" s="503">
        <f t="shared" ref="AL49" si="127">AI49+IF(AL47&gt;AM47,AL47,AM47)-IF(AM48&lt;AL48,AL48,AM48)</f>
        <v>0</v>
      </c>
      <c r="AM49" s="504"/>
      <c r="AN49" s="231"/>
      <c r="AO49" s="503">
        <f t="shared" ref="AO49" si="128">AL49+IF(AO47&gt;AP47,AO47,AP47)-IF(AP48&lt;AO48,AO48,AP48)</f>
        <v>0</v>
      </c>
      <c r="AP49" s="504"/>
      <c r="AQ49" s="231"/>
      <c r="AR49" s="463" t="str">
        <f>E49</f>
        <v>- compte d'épargne à saisir -</v>
      </c>
      <c r="AS49" s="464"/>
      <c r="AT49" s="465"/>
      <c r="AV49" s="210"/>
      <c r="AW49" s="102"/>
      <c r="AX49" s="463" t="str">
        <f t="shared" ref="AX49:AX50" si="129">IF(E49="","",E49)</f>
        <v>- compte d'épargne à saisir -</v>
      </c>
      <c r="AY49" s="464"/>
      <c r="AZ49" s="465"/>
      <c r="BA49" s="232">
        <f t="shared" ref="BA49" si="130">AO49</f>
        <v>0</v>
      </c>
      <c r="BB49" s="102"/>
      <c r="BC49" s="210"/>
    </row>
    <row r="50" spans="2:55" ht="13.15">
      <c r="B50" s="169"/>
      <c r="D50" s="373">
        <f>1+D47</f>
        <v>8</v>
      </c>
      <c r="E50" s="521" t="s">
        <v>117</v>
      </c>
      <c r="F50" s="522"/>
      <c r="G50" s="523"/>
      <c r="H50" s="351"/>
      <c r="I50" s="352"/>
      <c r="J50" s="353"/>
      <c r="K50" s="351"/>
      <c r="L50" s="352"/>
      <c r="M50" s="353"/>
      <c r="N50" s="351"/>
      <c r="O50" s="352"/>
      <c r="P50" s="353"/>
      <c r="Q50" s="351"/>
      <c r="R50" s="352"/>
      <c r="S50" s="353"/>
      <c r="T50" s="351"/>
      <c r="U50" s="352"/>
      <c r="V50" s="353"/>
      <c r="W50" s="351"/>
      <c r="X50" s="352"/>
      <c r="Y50" s="353"/>
      <c r="Z50" s="351"/>
      <c r="AA50" s="352"/>
      <c r="AB50" s="353"/>
      <c r="AC50" s="351"/>
      <c r="AD50" s="352"/>
      <c r="AE50" s="353"/>
      <c r="AF50" s="351"/>
      <c r="AG50" s="352"/>
      <c r="AH50" s="353"/>
      <c r="AI50" s="351"/>
      <c r="AJ50" s="352"/>
      <c r="AK50" s="353"/>
      <c r="AL50" s="351"/>
      <c r="AM50" s="352"/>
      <c r="AN50" s="353"/>
      <c r="AO50" s="351"/>
      <c r="AP50" s="352"/>
      <c r="AQ50" s="353"/>
      <c r="AR50" s="466" t="str">
        <f>E50</f>
        <v>TRESOR FAMILIAL</v>
      </c>
      <c r="AS50" s="467"/>
      <c r="AT50" s="468"/>
      <c r="AV50" s="210"/>
      <c r="AW50" s="102"/>
      <c r="AX50" s="466" t="str">
        <f t="shared" si="129"/>
        <v>TRESOR FAMILIAL</v>
      </c>
      <c r="AY50" s="467"/>
      <c r="AZ50" s="468"/>
      <c r="BA50" s="229">
        <f t="shared" si="78"/>
        <v>0</v>
      </c>
      <c r="BB50" s="102"/>
      <c r="BC50" s="210"/>
    </row>
    <row r="51" spans="2:55">
      <c r="B51" s="169"/>
      <c r="D51" s="374"/>
      <c r="E51" s="524" t="s">
        <v>87</v>
      </c>
      <c r="F51" s="525"/>
      <c r="G51" s="526"/>
      <c r="H51" s="354"/>
      <c r="I51" s="355"/>
      <c r="J51" s="356"/>
      <c r="K51" s="354"/>
      <c r="L51" s="355"/>
      <c r="M51" s="356"/>
      <c r="N51" s="354"/>
      <c r="O51" s="355"/>
      <c r="P51" s="356"/>
      <c r="Q51" s="354"/>
      <c r="R51" s="355"/>
      <c r="S51" s="356"/>
      <c r="T51" s="354"/>
      <c r="U51" s="355"/>
      <c r="V51" s="356"/>
      <c r="W51" s="354"/>
      <c r="X51" s="355"/>
      <c r="Y51" s="356"/>
      <c r="Z51" s="354"/>
      <c r="AA51" s="355"/>
      <c r="AB51" s="356"/>
      <c r="AC51" s="354"/>
      <c r="AD51" s="355"/>
      <c r="AE51" s="356"/>
      <c r="AF51" s="354"/>
      <c r="AG51" s="355"/>
      <c r="AH51" s="356"/>
      <c r="AI51" s="354"/>
      <c r="AJ51" s="355"/>
      <c r="AK51" s="356"/>
      <c r="AL51" s="354"/>
      <c r="AM51" s="355"/>
      <c r="AN51" s="356"/>
      <c r="AO51" s="354"/>
      <c r="AP51" s="355"/>
      <c r="AQ51" s="356"/>
      <c r="AR51" s="494" t="s">
        <v>248</v>
      </c>
      <c r="AS51" s="495"/>
      <c r="AT51" s="496"/>
      <c r="AV51" s="210"/>
      <c r="AW51" s="102"/>
      <c r="AX51" s="461" t="s">
        <v>263</v>
      </c>
      <c r="AY51" s="462"/>
      <c r="AZ51" s="462"/>
      <c r="BA51" s="230">
        <f t="shared" si="78"/>
        <v>0</v>
      </c>
      <c r="BB51" s="102"/>
      <c r="BC51" s="210"/>
    </row>
    <row r="52" spans="2:55" ht="13.15">
      <c r="B52" s="169"/>
      <c r="D52" s="375"/>
      <c r="E52" s="527" t="s">
        <v>242</v>
      </c>
      <c r="F52" s="528"/>
      <c r="G52" s="529"/>
      <c r="H52" s="503">
        <f>D52+IF(H50&gt;I50,H50,I50)-IF(I51&lt;H51,H51,I51)</f>
        <v>0</v>
      </c>
      <c r="I52" s="504"/>
      <c r="J52" s="231"/>
      <c r="K52" s="503">
        <f t="shared" ref="K52" si="131">H52+IF(K50&gt;L50,K50,L50)-IF(L51&lt;K51,K51,L51)</f>
        <v>0</v>
      </c>
      <c r="L52" s="504"/>
      <c r="M52" s="231"/>
      <c r="N52" s="503">
        <f t="shared" ref="N52" si="132">K52+IF(N50&gt;O50,N50,O50)-IF(O51&lt;N51,N51,O51)</f>
        <v>0</v>
      </c>
      <c r="O52" s="504"/>
      <c r="P52" s="231"/>
      <c r="Q52" s="503">
        <f t="shared" ref="Q52" si="133">N52+IF(Q50&gt;R50,Q50,R50)-IF(R51&lt;Q51,Q51,R51)</f>
        <v>0</v>
      </c>
      <c r="R52" s="504"/>
      <c r="S52" s="231"/>
      <c r="T52" s="503">
        <f t="shared" ref="T52" si="134">Q52+IF(T50&gt;U50,T50,U50)-IF(U51&lt;T51,T51,U51)</f>
        <v>0</v>
      </c>
      <c r="U52" s="504"/>
      <c r="V52" s="231"/>
      <c r="W52" s="503">
        <f t="shared" ref="W52" si="135">T52+IF(W50&gt;X50,W50,X50)-IF(X51&lt;W51,W51,X51)</f>
        <v>0</v>
      </c>
      <c r="X52" s="504"/>
      <c r="Y52" s="231"/>
      <c r="Z52" s="503">
        <f t="shared" ref="Z52" si="136">W52+IF(Z50&gt;AA50,Z50,AA50)-IF(AA51&lt;Z51,Z51,AA51)</f>
        <v>0</v>
      </c>
      <c r="AA52" s="504"/>
      <c r="AB52" s="231"/>
      <c r="AC52" s="503">
        <f t="shared" ref="AC52" si="137">Z52+IF(AC50&gt;AD50,AC50,AD50)-IF(AD51&lt;AC51,AC51,AD51)</f>
        <v>0</v>
      </c>
      <c r="AD52" s="504"/>
      <c r="AE52" s="231"/>
      <c r="AF52" s="503">
        <f t="shared" ref="AF52" si="138">AC52+IF(AF50&gt;AG50,AF50,AG50)-IF(AG51&lt;AF51,AF51,AG51)</f>
        <v>0</v>
      </c>
      <c r="AG52" s="504"/>
      <c r="AH52" s="231"/>
      <c r="AI52" s="503">
        <f t="shared" ref="AI52" si="139">AF52+IF(AI50&gt;AJ50,AI50,AJ50)-IF(AJ51&lt;AI51,AI51,AJ51)</f>
        <v>0</v>
      </c>
      <c r="AJ52" s="504"/>
      <c r="AK52" s="231"/>
      <c r="AL52" s="503">
        <f t="shared" ref="AL52" si="140">AI52+IF(AL50&gt;AM50,AL50,AM50)-IF(AM51&lt;AL51,AL51,AM51)</f>
        <v>0</v>
      </c>
      <c r="AM52" s="504"/>
      <c r="AN52" s="231"/>
      <c r="AO52" s="503">
        <f t="shared" ref="AO52" si="141">AL52+IF(AO50&gt;AP50,AO50,AP50)-IF(AP51&lt;AO51,AO51,AP51)</f>
        <v>0</v>
      </c>
      <c r="AP52" s="504"/>
      <c r="AQ52" s="231"/>
      <c r="AR52" s="463" t="str">
        <f>E52</f>
        <v>- compte d'épargne à saisir -</v>
      </c>
      <c r="AS52" s="464"/>
      <c r="AT52" s="465"/>
      <c r="AV52" s="210"/>
      <c r="AW52" s="102"/>
      <c r="AX52" s="463" t="str">
        <f t="shared" ref="AX52:AX53" si="142">IF(E52="","",E52)</f>
        <v>- compte d'épargne à saisir -</v>
      </c>
      <c r="AY52" s="464"/>
      <c r="AZ52" s="465"/>
      <c r="BA52" s="232">
        <f t="shared" ref="BA52" si="143">AO52</f>
        <v>0</v>
      </c>
      <c r="BB52" s="102"/>
      <c r="BC52" s="210"/>
    </row>
    <row r="53" spans="2:55" ht="13.15">
      <c r="B53" s="169"/>
      <c r="D53" s="373">
        <f>1+D50</f>
        <v>9</v>
      </c>
      <c r="E53" s="521" t="s">
        <v>115</v>
      </c>
      <c r="F53" s="522"/>
      <c r="G53" s="523"/>
      <c r="H53" s="351"/>
      <c r="I53" s="352"/>
      <c r="J53" s="353"/>
      <c r="K53" s="351"/>
      <c r="L53" s="352"/>
      <c r="M53" s="353"/>
      <c r="N53" s="351"/>
      <c r="O53" s="352"/>
      <c r="P53" s="353"/>
      <c r="Q53" s="351"/>
      <c r="R53" s="352"/>
      <c r="S53" s="353"/>
      <c r="T53" s="351"/>
      <c r="U53" s="352"/>
      <c r="V53" s="353"/>
      <c r="W53" s="351"/>
      <c r="X53" s="352"/>
      <c r="Y53" s="353"/>
      <c r="Z53" s="351"/>
      <c r="AA53" s="352"/>
      <c r="AB53" s="353"/>
      <c r="AC53" s="351"/>
      <c r="AD53" s="352"/>
      <c r="AE53" s="353"/>
      <c r="AF53" s="351"/>
      <c r="AG53" s="352"/>
      <c r="AH53" s="353"/>
      <c r="AI53" s="351"/>
      <c r="AJ53" s="352"/>
      <c r="AK53" s="353"/>
      <c r="AL53" s="351"/>
      <c r="AM53" s="352"/>
      <c r="AN53" s="353"/>
      <c r="AO53" s="351"/>
      <c r="AP53" s="352"/>
      <c r="AQ53" s="353"/>
      <c r="AR53" s="466" t="str">
        <f>E53</f>
        <v>Autre Epargne &amp; Placement</v>
      </c>
      <c r="AS53" s="467"/>
      <c r="AT53" s="468"/>
      <c r="AV53" s="210"/>
      <c r="AW53" s="102"/>
      <c r="AX53" s="466" t="str">
        <f t="shared" si="142"/>
        <v>Autre Epargne &amp; Placement</v>
      </c>
      <c r="AY53" s="467"/>
      <c r="AZ53" s="468"/>
      <c r="BA53" s="229">
        <f t="shared" si="64"/>
        <v>0</v>
      </c>
      <c r="BB53" s="102"/>
      <c r="BC53" s="210"/>
    </row>
    <row r="54" spans="2:55">
      <c r="B54" s="169"/>
      <c r="D54" s="374"/>
      <c r="E54" s="524" t="s">
        <v>87</v>
      </c>
      <c r="F54" s="525"/>
      <c r="G54" s="526"/>
      <c r="H54" s="354"/>
      <c r="I54" s="355"/>
      <c r="J54" s="356"/>
      <c r="K54" s="354"/>
      <c r="L54" s="355"/>
      <c r="M54" s="356"/>
      <c r="N54" s="354"/>
      <c r="O54" s="355"/>
      <c r="P54" s="356"/>
      <c r="Q54" s="354"/>
      <c r="R54" s="355"/>
      <c r="S54" s="356"/>
      <c r="T54" s="354"/>
      <c r="U54" s="355"/>
      <c r="V54" s="356"/>
      <c r="W54" s="354"/>
      <c r="X54" s="355"/>
      <c r="Y54" s="356"/>
      <c r="Z54" s="354"/>
      <c r="AA54" s="355"/>
      <c r="AB54" s="356"/>
      <c r="AC54" s="354"/>
      <c r="AD54" s="355"/>
      <c r="AE54" s="356"/>
      <c r="AF54" s="354"/>
      <c r="AG54" s="355"/>
      <c r="AH54" s="356"/>
      <c r="AI54" s="354"/>
      <c r="AJ54" s="355"/>
      <c r="AK54" s="356"/>
      <c r="AL54" s="354"/>
      <c r="AM54" s="355"/>
      <c r="AN54" s="356"/>
      <c r="AO54" s="354"/>
      <c r="AP54" s="355"/>
      <c r="AQ54" s="356"/>
      <c r="AR54" s="494" t="s">
        <v>248</v>
      </c>
      <c r="AS54" s="495"/>
      <c r="AT54" s="496"/>
      <c r="AV54" s="210"/>
      <c r="AW54" s="102"/>
      <c r="AX54" s="461" t="s">
        <v>263</v>
      </c>
      <c r="AY54" s="462"/>
      <c r="AZ54" s="462"/>
      <c r="BA54" s="230">
        <f t="shared" si="64"/>
        <v>0</v>
      </c>
      <c r="BB54" s="102"/>
      <c r="BC54" s="210"/>
    </row>
    <row r="55" spans="2:55" ht="13.15">
      <c r="B55" s="169"/>
      <c r="D55" s="375"/>
      <c r="E55" s="527" t="s">
        <v>242</v>
      </c>
      <c r="F55" s="528"/>
      <c r="G55" s="529"/>
      <c r="H55" s="503">
        <f>D55+IF(H53&gt;I53,H53,I53)-IF(I54&lt;H54,H54,I54)</f>
        <v>0</v>
      </c>
      <c r="I55" s="504"/>
      <c r="J55" s="231"/>
      <c r="K55" s="503">
        <f t="shared" ref="K55" si="144">H55+IF(K53&gt;L53,K53,L53)-IF(L54&lt;K54,K54,L54)</f>
        <v>0</v>
      </c>
      <c r="L55" s="504"/>
      <c r="M55" s="231"/>
      <c r="N55" s="503">
        <f t="shared" ref="N55" si="145">K55+IF(N53&gt;O53,N53,O53)-IF(O54&lt;N54,N54,O54)</f>
        <v>0</v>
      </c>
      <c r="O55" s="504"/>
      <c r="P55" s="231"/>
      <c r="Q55" s="503">
        <f t="shared" ref="Q55" si="146">N55+IF(Q53&gt;R53,Q53,R53)-IF(R54&lt;Q54,Q54,R54)</f>
        <v>0</v>
      </c>
      <c r="R55" s="504"/>
      <c r="S55" s="231"/>
      <c r="T55" s="503">
        <f t="shared" ref="T55" si="147">Q55+IF(T53&gt;U53,T53,U53)-IF(U54&lt;T54,T54,U54)</f>
        <v>0</v>
      </c>
      <c r="U55" s="504"/>
      <c r="V55" s="231"/>
      <c r="W55" s="503">
        <f t="shared" ref="W55" si="148">T55+IF(W53&gt;X53,W53,X53)-IF(X54&lt;W54,W54,X54)</f>
        <v>0</v>
      </c>
      <c r="X55" s="504"/>
      <c r="Y55" s="231"/>
      <c r="Z55" s="503">
        <f t="shared" ref="Z55" si="149">W55+IF(Z53&gt;AA53,Z53,AA53)-IF(AA54&lt;Z54,Z54,AA54)</f>
        <v>0</v>
      </c>
      <c r="AA55" s="504"/>
      <c r="AB55" s="231"/>
      <c r="AC55" s="503">
        <f t="shared" ref="AC55" si="150">Z55+IF(AC53&gt;AD53,AC53,AD53)-IF(AD54&lt;AC54,AC54,AD54)</f>
        <v>0</v>
      </c>
      <c r="AD55" s="504"/>
      <c r="AE55" s="231"/>
      <c r="AF55" s="503">
        <f t="shared" ref="AF55" si="151">AC55+IF(AF53&gt;AG53,AF53,AG53)-IF(AG54&lt;AF54,AF54,AG54)</f>
        <v>0</v>
      </c>
      <c r="AG55" s="504"/>
      <c r="AH55" s="231"/>
      <c r="AI55" s="503">
        <f t="shared" ref="AI55" si="152">AF55+IF(AI53&gt;AJ53,AI53,AJ53)-IF(AJ54&lt;AI54,AI54,AJ54)</f>
        <v>0</v>
      </c>
      <c r="AJ55" s="504"/>
      <c r="AK55" s="231"/>
      <c r="AL55" s="503">
        <f t="shared" ref="AL55" si="153">AI55+IF(AL53&gt;AM53,AL53,AM53)-IF(AM54&lt;AL54,AL54,AM54)</f>
        <v>0</v>
      </c>
      <c r="AM55" s="504"/>
      <c r="AN55" s="231"/>
      <c r="AO55" s="503">
        <f t="shared" ref="AO55" si="154">AL55+IF(AO53&gt;AP53,AO53,AP53)-IF(AP54&lt;AO54,AO54,AP54)</f>
        <v>0</v>
      </c>
      <c r="AP55" s="504"/>
      <c r="AQ55" s="231"/>
      <c r="AR55" s="463" t="str">
        <f>E55</f>
        <v>- compte d'épargne à saisir -</v>
      </c>
      <c r="AS55" s="464"/>
      <c r="AT55" s="465"/>
      <c r="AV55" s="210"/>
      <c r="AW55" s="102"/>
      <c r="AX55" s="463" t="str">
        <f t="shared" ref="AX55:AX56" si="155">IF(E55="","",E55)</f>
        <v>- compte d'épargne à saisir -</v>
      </c>
      <c r="AY55" s="464"/>
      <c r="AZ55" s="465"/>
      <c r="BA55" s="232">
        <f t="shared" ref="BA55" si="156">AO55</f>
        <v>0</v>
      </c>
      <c r="BB55" s="102"/>
      <c r="BC55" s="210"/>
    </row>
    <row r="56" spans="2:55" ht="13.15">
      <c r="B56" s="169"/>
      <c r="D56" s="373">
        <f>1+D53</f>
        <v>10</v>
      </c>
      <c r="E56" s="521" t="s">
        <v>115</v>
      </c>
      <c r="F56" s="522"/>
      <c r="G56" s="523"/>
      <c r="H56" s="351"/>
      <c r="I56" s="352"/>
      <c r="J56" s="353"/>
      <c r="K56" s="351"/>
      <c r="L56" s="352"/>
      <c r="M56" s="353"/>
      <c r="N56" s="351"/>
      <c r="O56" s="352"/>
      <c r="P56" s="353"/>
      <c r="Q56" s="351"/>
      <c r="R56" s="352"/>
      <c r="S56" s="353"/>
      <c r="T56" s="351"/>
      <c r="U56" s="352"/>
      <c r="V56" s="353"/>
      <c r="W56" s="351"/>
      <c r="X56" s="352"/>
      <c r="Y56" s="353"/>
      <c r="Z56" s="351"/>
      <c r="AA56" s="352"/>
      <c r="AB56" s="353"/>
      <c r="AC56" s="351"/>
      <c r="AD56" s="352"/>
      <c r="AE56" s="353"/>
      <c r="AF56" s="351"/>
      <c r="AG56" s="352"/>
      <c r="AH56" s="353"/>
      <c r="AI56" s="351"/>
      <c r="AJ56" s="352"/>
      <c r="AK56" s="353"/>
      <c r="AL56" s="351"/>
      <c r="AM56" s="352"/>
      <c r="AN56" s="353"/>
      <c r="AO56" s="351"/>
      <c r="AP56" s="352"/>
      <c r="AQ56" s="353"/>
      <c r="AR56" s="466" t="str">
        <f>E56</f>
        <v>Autre Epargne &amp; Placement</v>
      </c>
      <c r="AS56" s="467"/>
      <c r="AT56" s="468"/>
      <c r="AV56" s="210"/>
      <c r="AW56" s="102"/>
      <c r="AX56" s="466" t="str">
        <f t="shared" si="155"/>
        <v>Autre Epargne &amp; Placement</v>
      </c>
      <c r="AY56" s="467"/>
      <c r="AZ56" s="468"/>
      <c r="BA56" s="229">
        <f t="shared" si="78"/>
        <v>0</v>
      </c>
      <c r="BB56" s="102"/>
      <c r="BC56" s="210"/>
    </row>
    <row r="57" spans="2:55">
      <c r="B57" s="169"/>
      <c r="D57" s="374"/>
      <c r="E57" s="524" t="s">
        <v>87</v>
      </c>
      <c r="F57" s="525"/>
      <c r="G57" s="526"/>
      <c r="H57" s="354"/>
      <c r="I57" s="355"/>
      <c r="J57" s="356"/>
      <c r="K57" s="354"/>
      <c r="L57" s="355"/>
      <c r="M57" s="356"/>
      <c r="N57" s="354"/>
      <c r="O57" s="355"/>
      <c r="P57" s="356"/>
      <c r="Q57" s="354"/>
      <c r="R57" s="355"/>
      <c r="S57" s="356"/>
      <c r="T57" s="354"/>
      <c r="U57" s="355"/>
      <c r="V57" s="356"/>
      <c r="W57" s="354"/>
      <c r="X57" s="355"/>
      <c r="Y57" s="356"/>
      <c r="Z57" s="354"/>
      <c r="AA57" s="355"/>
      <c r="AB57" s="356"/>
      <c r="AC57" s="354"/>
      <c r="AD57" s="355"/>
      <c r="AE57" s="356"/>
      <c r="AF57" s="354"/>
      <c r="AG57" s="355"/>
      <c r="AH57" s="356"/>
      <c r="AI57" s="354"/>
      <c r="AJ57" s="355"/>
      <c r="AK57" s="356"/>
      <c r="AL57" s="354"/>
      <c r="AM57" s="355"/>
      <c r="AN57" s="356"/>
      <c r="AO57" s="354"/>
      <c r="AP57" s="355"/>
      <c r="AQ57" s="356"/>
      <c r="AR57" s="494" t="s">
        <v>248</v>
      </c>
      <c r="AS57" s="495"/>
      <c r="AT57" s="496"/>
      <c r="AV57" s="210"/>
      <c r="AW57" s="102"/>
      <c r="AX57" s="461" t="s">
        <v>263</v>
      </c>
      <c r="AY57" s="462"/>
      <c r="AZ57" s="462"/>
      <c r="BA57" s="230">
        <f t="shared" si="78"/>
        <v>0</v>
      </c>
      <c r="BB57" s="102"/>
      <c r="BC57" s="210"/>
    </row>
    <row r="58" spans="2:55" ht="13.15">
      <c r="B58" s="169"/>
      <c r="D58" s="375"/>
      <c r="E58" s="527" t="s">
        <v>242</v>
      </c>
      <c r="F58" s="528"/>
      <c r="G58" s="529"/>
      <c r="H58" s="503">
        <f>D58+IF(H56&gt;I56,H56,I56)-IF(I57&lt;H57,H57,I57)</f>
        <v>0</v>
      </c>
      <c r="I58" s="504"/>
      <c r="J58" s="231"/>
      <c r="K58" s="503">
        <f t="shared" ref="K58" si="157">H58+IF(K56&gt;L56,K56,L56)-IF(L57&lt;K57,K57,L57)</f>
        <v>0</v>
      </c>
      <c r="L58" s="504"/>
      <c r="M58" s="231"/>
      <c r="N58" s="503">
        <f t="shared" ref="N58" si="158">K58+IF(N56&gt;O56,N56,O56)-IF(O57&lt;N57,N57,O57)</f>
        <v>0</v>
      </c>
      <c r="O58" s="504"/>
      <c r="P58" s="231"/>
      <c r="Q58" s="503">
        <f t="shared" ref="Q58" si="159">N58+IF(Q56&gt;R56,Q56,R56)-IF(R57&lt;Q57,Q57,R57)</f>
        <v>0</v>
      </c>
      <c r="R58" s="504"/>
      <c r="S58" s="231"/>
      <c r="T58" s="503">
        <f t="shared" ref="T58" si="160">Q58+IF(T56&gt;U56,T56,U56)-IF(U57&lt;T57,T57,U57)</f>
        <v>0</v>
      </c>
      <c r="U58" s="504"/>
      <c r="V58" s="231"/>
      <c r="W58" s="503">
        <f t="shared" ref="W58" si="161">T58+IF(W56&gt;X56,W56,X56)-IF(X57&lt;W57,W57,X57)</f>
        <v>0</v>
      </c>
      <c r="X58" s="504"/>
      <c r="Y58" s="231"/>
      <c r="Z58" s="503">
        <f t="shared" ref="Z58" si="162">W58+IF(Z56&gt;AA56,Z56,AA56)-IF(AA57&lt;Z57,Z57,AA57)</f>
        <v>0</v>
      </c>
      <c r="AA58" s="504"/>
      <c r="AB58" s="231"/>
      <c r="AC58" s="503">
        <f t="shared" ref="AC58" si="163">Z58+IF(AC56&gt;AD56,AC56,AD56)-IF(AD57&lt;AC57,AC57,AD57)</f>
        <v>0</v>
      </c>
      <c r="AD58" s="504"/>
      <c r="AE58" s="231"/>
      <c r="AF58" s="503">
        <f t="shared" ref="AF58" si="164">AC58+IF(AF56&gt;AG56,AF56,AG56)-IF(AG57&lt;AF57,AF57,AG57)</f>
        <v>0</v>
      </c>
      <c r="AG58" s="504"/>
      <c r="AH58" s="231"/>
      <c r="AI58" s="503">
        <f t="shared" ref="AI58" si="165">AF58+IF(AI56&gt;AJ56,AI56,AJ56)-IF(AJ57&lt;AI57,AI57,AJ57)</f>
        <v>0</v>
      </c>
      <c r="AJ58" s="504"/>
      <c r="AK58" s="231"/>
      <c r="AL58" s="503">
        <f t="shared" ref="AL58" si="166">AI58+IF(AL56&gt;AM56,AL56,AM56)-IF(AM57&lt;AL57,AL57,AM57)</f>
        <v>0</v>
      </c>
      <c r="AM58" s="504"/>
      <c r="AN58" s="231"/>
      <c r="AO58" s="503">
        <f t="shared" ref="AO58" si="167">AL58+IF(AO56&gt;AP56,AO56,AP56)-IF(AP57&lt;AO57,AO57,AP57)</f>
        <v>0</v>
      </c>
      <c r="AP58" s="504"/>
      <c r="AQ58" s="231"/>
      <c r="AR58" s="463" t="str">
        <f>E58</f>
        <v>- compte d'épargne à saisir -</v>
      </c>
      <c r="AS58" s="464"/>
      <c r="AT58" s="465"/>
      <c r="AV58" s="210"/>
      <c r="AW58" s="102"/>
      <c r="AX58" s="463" t="str">
        <f t="shared" ref="AX58:AX59" si="168">IF(E58="","",E58)</f>
        <v>- compte d'épargne à saisir -</v>
      </c>
      <c r="AY58" s="464"/>
      <c r="AZ58" s="465"/>
      <c r="BA58" s="232">
        <f t="shared" ref="BA58" si="169">AO58</f>
        <v>0</v>
      </c>
      <c r="BB58" s="102"/>
      <c r="BC58" s="210"/>
    </row>
    <row r="59" spans="2:55" ht="13.15">
      <c r="B59" s="169"/>
      <c r="D59" s="373">
        <f>1+D56</f>
        <v>11</v>
      </c>
      <c r="E59" s="521" t="s">
        <v>115</v>
      </c>
      <c r="F59" s="522"/>
      <c r="G59" s="523"/>
      <c r="H59" s="351"/>
      <c r="I59" s="352"/>
      <c r="J59" s="353"/>
      <c r="K59" s="351"/>
      <c r="L59" s="352"/>
      <c r="M59" s="353"/>
      <c r="N59" s="351"/>
      <c r="O59" s="352"/>
      <c r="P59" s="353"/>
      <c r="Q59" s="351"/>
      <c r="R59" s="352"/>
      <c r="S59" s="353"/>
      <c r="T59" s="351"/>
      <c r="U59" s="352"/>
      <c r="V59" s="353"/>
      <c r="W59" s="351"/>
      <c r="X59" s="352"/>
      <c r="Y59" s="353"/>
      <c r="Z59" s="351"/>
      <c r="AA59" s="352"/>
      <c r="AB59" s="353"/>
      <c r="AC59" s="351"/>
      <c r="AD59" s="352"/>
      <c r="AE59" s="353"/>
      <c r="AF59" s="351"/>
      <c r="AG59" s="352"/>
      <c r="AH59" s="353"/>
      <c r="AI59" s="351"/>
      <c r="AJ59" s="352"/>
      <c r="AK59" s="353"/>
      <c r="AL59" s="351"/>
      <c r="AM59" s="352"/>
      <c r="AN59" s="353"/>
      <c r="AO59" s="351"/>
      <c r="AP59" s="352"/>
      <c r="AQ59" s="353"/>
      <c r="AR59" s="466" t="str">
        <f>E59</f>
        <v>Autre Epargne &amp; Placement</v>
      </c>
      <c r="AS59" s="467"/>
      <c r="AT59" s="468"/>
      <c r="AV59" s="210"/>
      <c r="AW59" s="102"/>
      <c r="AX59" s="466" t="str">
        <f t="shared" si="168"/>
        <v>Autre Epargne &amp; Placement</v>
      </c>
      <c r="AY59" s="467"/>
      <c r="AZ59" s="468"/>
      <c r="BA59" s="229">
        <f t="shared" si="64"/>
        <v>0</v>
      </c>
      <c r="BB59" s="102"/>
      <c r="BC59" s="210"/>
    </row>
    <row r="60" spans="2:55">
      <c r="B60" s="169"/>
      <c r="D60" s="374"/>
      <c r="E60" s="524" t="s">
        <v>87</v>
      </c>
      <c r="F60" s="525"/>
      <c r="G60" s="526"/>
      <c r="H60" s="354"/>
      <c r="I60" s="355"/>
      <c r="J60" s="356"/>
      <c r="K60" s="354"/>
      <c r="L60" s="355"/>
      <c r="M60" s="356"/>
      <c r="N60" s="354"/>
      <c r="O60" s="355"/>
      <c r="P60" s="356"/>
      <c r="Q60" s="354"/>
      <c r="R60" s="355"/>
      <c r="S60" s="356"/>
      <c r="T60" s="354"/>
      <c r="U60" s="355"/>
      <c r="V60" s="356"/>
      <c r="W60" s="354"/>
      <c r="X60" s="355"/>
      <c r="Y60" s="356"/>
      <c r="Z60" s="354"/>
      <c r="AA60" s="355"/>
      <c r="AB60" s="356"/>
      <c r="AC60" s="354"/>
      <c r="AD60" s="355"/>
      <c r="AE60" s="356"/>
      <c r="AF60" s="354"/>
      <c r="AG60" s="355"/>
      <c r="AH60" s="356"/>
      <c r="AI60" s="354"/>
      <c r="AJ60" s="355"/>
      <c r="AK60" s="356"/>
      <c r="AL60" s="354"/>
      <c r="AM60" s="355"/>
      <c r="AN60" s="356"/>
      <c r="AO60" s="354"/>
      <c r="AP60" s="355"/>
      <c r="AQ60" s="356"/>
      <c r="AR60" s="494" t="s">
        <v>248</v>
      </c>
      <c r="AS60" s="495"/>
      <c r="AT60" s="496"/>
      <c r="AV60" s="210"/>
      <c r="AW60" s="102"/>
      <c r="AX60" s="461" t="s">
        <v>263</v>
      </c>
      <c r="AY60" s="462"/>
      <c r="AZ60" s="462"/>
      <c r="BA60" s="230">
        <f t="shared" si="64"/>
        <v>0</v>
      </c>
      <c r="BB60" s="102"/>
      <c r="BC60" s="210"/>
    </row>
    <row r="61" spans="2:55" ht="13.15">
      <c r="B61" s="169"/>
      <c r="D61" s="375"/>
      <c r="E61" s="527" t="s">
        <v>242</v>
      </c>
      <c r="F61" s="528"/>
      <c r="G61" s="529"/>
      <c r="H61" s="503">
        <f>D61+IF(H59&gt;I59,H59,I59)-IF(I60&lt;H60,H60,I60)</f>
        <v>0</v>
      </c>
      <c r="I61" s="504"/>
      <c r="J61" s="231"/>
      <c r="K61" s="503">
        <f t="shared" ref="K61" si="170">H61+IF(K59&gt;L59,K59,L59)-IF(L60&lt;K60,K60,L60)</f>
        <v>0</v>
      </c>
      <c r="L61" s="504"/>
      <c r="M61" s="231"/>
      <c r="N61" s="503">
        <f t="shared" ref="N61" si="171">K61+IF(N59&gt;O59,N59,O59)-IF(O60&lt;N60,N60,O60)</f>
        <v>0</v>
      </c>
      <c r="O61" s="504"/>
      <c r="P61" s="231"/>
      <c r="Q61" s="503">
        <f t="shared" ref="Q61" si="172">N61+IF(Q59&gt;R59,Q59,R59)-IF(R60&lt;Q60,Q60,R60)</f>
        <v>0</v>
      </c>
      <c r="R61" s="504"/>
      <c r="S61" s="231"/>
      <c r="T61" s="503">
        <f t="shared" ref="T61" si="173">Q61+IF(T59&gt;U59,T59,U59)-IF(U60&lt;T60,T60,U60)</f>
        <v>0</v>
      </c>
      <c r="U61" s="504"/>
      <c r="V61" s="231"/>
      <c r="W61" s="503">
        <f t="shared" ref="W61" si="174">T61+IF(W59&gt;X59,W59,X59)-IF(X60&lt;W60,W60,X60)</f>
        <v>0</v>
      </c>
      <c r="X61" s="504"/>
      <c r="Y61" s="231"/>
      <c r="Z61" s="503">
        <f t="shared" ref="Z61" si="175">W61+IF(Z59&gt;AA59,Z59,AA59)-IF(AA60&lt;Z60,Z60,AA60)</f>
        <v>0</v>
      </c>
      <c r="AA61" s="504"/>
      <c r="AB61" s="231"/>
      <c r="AC61" s="503">
        <f t="shared" ref="AC61" si="176">Z61+IF(AC59&gt;AD59,AC59,AD59)-IF(AD60&lt;AC60,AC60,AD60)</f>
        <v>0</v>
      </c>
      <c r="AD61" s="504"/>
      <c r="AE61" s="231"/>
      <c r="AF61" s="503">
        <f t="shared" ref="AF61" si="177">AC61+IF(AF59&gt;AG59,AF59,AG59)-IF(AG60&lt;AF60,AF60,AG60)</f>
        <v>0</v>
      </c>
      <c r="AG61" s="504"/>
      <c r="AH61" s="231"/>
      <c r="AI61" s="503">
        <f t="shared" ref="AI61" si="178">AF61+IF(AI59&gt;AJ59,AI59,AJ59)-IF(AJ60&lt;AI60,AI60,AJ60)</f>
        <v>0</v>
      </c>
      <c r="AJ61" s="504"/>
      <c r="AK61" s="231"/>
      <c r="AL61" s="503">
        <f t="shared" ref="AL61" si="179">AI61+IF(AL59&gt;AM59,AL59,AM59)-IF(AM60&lt;AL60,AL60,AM60)</f>
        <v>0</v>
      </c>
      <c r="AM61" s="504"/>
      <c r="AN61" s="231"/>
      <c r="AO61" s="503">
        <f t="shared" ref="AO61" si="180">AL61+IF(AO59&gt;AP59,AO59,AP59)-IF(AP60&lt;AO60,AO60,AP60)</f>
        <v>0</v>
      </c>
      <c r="AP61" s="504"/>
      <c r="AQ61" s="231"/>
      <c r="AR61" s="463" t="str">
        <f>E61</f>
        <v>- compte d'épargne à saisir -</v>
      </c>
      <c r="AS61" s="464"/>
      <c r="AT61" s="465"/>
      <c r="AV61" s="210"/>
      <c r="AW61" s="102"/>
      <c r="AX61" s="463" t="str">
        <f t="shared" ref="AX61:AX62" si="181">IF(E61="","",E61)</f>
        <v>- compte d'épargne à saisir -</v>
      </c>
      <c r="AY61" s="464"/>
      <c r="AZ61" s="465"/>
      <c r="BA61" s="232">
        <f t="shared" ref="BA61" si="182">AO61</f>
        <v>0</v>
      </c>
      <c r="BB61" s="102"/>
      <c r="BC61" s="210"/>
    </row>
    <row r="62" spans="2:55" ht="13.15">
      <c r="B62" s="169"/>
      <c r="D62" s="373">
        <f>1+D59</f>
        <v>12</v>
      </c>
      <c r="E62" s="521" t="s">
        <v>115</v>
      </c>
      <c r="F62" s="522"/>
      <c r="G62" s="523"/>
      <c r="H62" s="351"/>
      <c r="I62" s="352"/>
      <c r="J62" s="353"/>
      <c r="K62" s="351"/>
      <c r="L62" s="352"/>
      <c r="M62" s="353"/>
      <c r="N62" s="351"/>
      <c r="O62" s="352"/>
      <c r="P62" s="353"/>
      <c r="Q62" s="351"/>
      <c r="R62" s="352"/>
      <c r="S62" s="353"/>
      <c r="T62" s="351"/>
      <c r="U62" s="352"/>
      <c r="V62" s="353"/>
      <c r="W62" s="351"/>
      <c r="X62" s="352"/>
      <c r="Y62" s="353"/>
      <c r="Z62" s="351"/>
      <c r="AA62" s="352"/>
      <c r="AB62" s="353"/>
      <c r="AC62" s="351"/>
      <c r="AD62" s="352"/>
      <c r="AE62" s="353"/>
      <c r="AF62" s="351"/>
      <c r="AG62" s="352"/>
      <c r="AH62" s="353"/>
      <c r="AI62" s="351"/>
      <c r="AJ62" s="352"/>
      <c r="AK62" s="353"/>
      <c r="AL62" s="351"/>
      <c r="AM62" s="352"/>
      <c r="AN62" s="353"/>
      <c r="AO62" s="351"/>
      <c r="AP62" s="352"/>
      <c r="AQ62" s="353"/>
      <c r="AR62" s="466" t="str">
        <f>E62</f>
        <v>Autre Epargne &amp; Placement</v>
      </c>
      <c r="AS62" s="467"/>
      <c r="AT62" s="468"/>
      <c r="AV62" s="210"/>
      <c r="AW62" s="102"/>
      <c r="AX62" s="466" t="str">
        <f t="shared" si="181"/>
        <v>Autre Epargne &amp; Placement</v>
      </c>
      <c r="AY62" s="467"/>
      <c r="AZ62" s="468"/>
      <c r="BA62" s="229">
        <f t="shared" si="78"/>
        <v>0</v>
      </c>
      <c r="BB62" s="102"/>
      <c r="BC62" s="210"/>
    </row>
    <row r="63" spans="2:55">
      <c r="B63" s="169"/>
      <c r="D63" s="374"/>
      <c r="E63" s="524" t="s">
        <v>87</v>
      </c>
      <c r="F63" s="525"/>
      <c r="G63" s="526"/>
      <c r="H63" s="354"/>
      <c r="I63" s="355"/>
      <c r="J63" s="356"/>
      <c r="K63" s="354"/>
      <c r="L63" s="355"/>
      <c r="M63" s="356"/>
      <c r="N63" s="354"/>
      <c r="O63" s="355"/>
      <c r="P63" s="356"/>
      <c r="Q63" s="354"/>
      <c r="R63" s="355"/>
      <c r="S63" s="356"/>
      <c r="T63" s="354"/>
      <c r="U63" s="355"/>
      <c r="V63" s="356"/>
      <c r="W63" s="354"/>
      <c r="X63" s="355"/>
      <c r="Y63" s="356"/>
      <c r="Z63" s="354"/>
      <c r="AA63" s="355"/>
      <c r="AB63" s="356"/>
      <c r="AC63" s="354"/>
      <c r="AD63" s="355"/>
      <c r="AE63" s="356"/>
      <c r="AF63" s="354"/>
      <c r="AG63" s="355"/>
      <c r="AH63" s="356"/>
      <c r="AI63" s="354"/>
      <c r="AJ63" s="355"/>
      <c r="AK63" s="356"/>
      <c r="AL63" s="354"/>
      <c r="AM63" s="355"/>
      <c r="AN63" s="356"/>
      <c r="AO63" s="354"/>
      <c r="AP63" s="355"/>
      <c r="AQ63" s="356"/>
      <c r="AR63" s="494" t="s">
        <v>248</v>
      </c>
      <c r="AS63" s="495"/>
      <c r="AT63" s="496"/>
      <c r="AV63" s="210"/>
      <c r="AW63" s="102"/>
      <c r="AX63" s="461" t="s">
        <v>263</v>
      </c>
      <c r="AY63" s="462"/>
      <c r="AZ63" s="462"/>
      <c r="BA63" s="230">
        <f t="shared" si="78"/>
        <v>0</v>
      </c>
      <c r="BB63" s="102"/>
      <c r="BC63" s="210"/>
    </row>
    <row r="64" spans="2:55" ht="13.15">
      <c r="B64" s="169"/>
      <c r="D64" s="375"/>
      <c r="E64" s="527" t="s">
        <v>242</v>
      </c>
      <c r="F64" s="528"/>
      <c r="G64" s="529"/>
      <c r="H64" s="503">
        <f>D64+IF(H62&gt;I62,H62,I62)-IF(I63&lt;H63,H63,I63)</f>
        <v>0</v>
      </c>
      <c r="I64" s="504"/>
      <c r="J64" s="231"/>
      <c r="K64" s="503">
        <f t="shared" ref="K64" si="183">H64+IF(K62&gt;L62,K62,L62)-IF(L63&lt;K63,K63,L63)</f>
        <v>0</v>
      </c>
      <c r="L64" s="504"/>
      <c r="M64" s="231"/>
      <c r="N64" s="503">
        <f t="shared" ref="N64" si="184">K64+IF(N62&gt;O62,N62,O62)-IF(O63&lt;N63,N63,O63)</f>
        <v>0</v>
      </c>
      <c r="O64" s="504"/>
      <c r="P64" s="231"/>
      <c r="Q64" s="503">
        <f t="shared" ref="Q64" si="185">N64+IF(Q62&gt;R62,Q62,R62)-IF(R63&lt;Q63,Q63,R63)</f>
        <v>0</v>
      </c>
      <c r="R64" s="504"/>
      <c r="S64" s="231"/>
      <c r="T64" s="503">
        <f t="shared" ref="T64" si="186">Q64+IF(T62&gt;U62,T62,U62)-IF(U63&lt;T63,T63,U63)</f>
        <v>0</v>
      </c>
      <c r="U64" s="504"/>
      <c r="V64" s="231"/>
      <c r="W64" s="503">
        <f t="shared" ref="W64" si="187">T64+IF(W62&gt;X62,W62,X62)-IF(X63&lt;W63,W63,X63)</f>
        <v>0</v>
      </c>
      <c r="X64" s="504"/>
      <c r="Y64" s="231"/>
      <c r="Z64" s="503">
        <f t="shared" ref="Z64" si="188">W64+IF(Z62&gt;AA62,Z62,AA62)-IF(AA63&lt;Z63,Z63,AA63)</f>
        <v>0</v>
      </c>
      <c r="AA64" s="504"/>
      <c r="AB64" s="231"/>
      <c r="AC64" s="503">
        <f t="shared" ref="AC64" si="189">Z64+IF(AC62&gt;AD62,AC62,AD62)-IF(AD63&lt;AC63,AC63,AD63)</f>
        <v>0</v>
      </c>
      <c r="AD64" s="504"/>
      <c r="AE64" s="231"/>
      <c r="AF64" s="503">
        <f t="shared" ref="AF64" si="190">AC64+IF(AF62&gt;AG62,AF62,AG62)-IF(AG63&lt;AF63,AF63,AG63)</f>
        <v>0</v>
      </c>
      <c r="AG64" s="504"/>
      <c r="AH64" s="231"/>
      <c r="AI64" s="503">
        <f t="shared" ref="AI64" si="191">AF64+IF(AI62&gt;AJ62,AI62,AJ62)-IF(AJ63&lt;AI63,AI63,AJ63)</f>
        <v>0</v>
      </c>
      <c r="AJ64" s="504"/>
      <c r="AK64" s="231"/>
      <c r="AL64" s="503">
        <f t="shared" ref="AL64" si="192">AI64+IF(AL62&gt;AM62,AL62,AM62)-IF(AM63&lt;AL63,AL63,AM63)</f>
        <v>0</v>
      </c>
      <c r="AM64" s="504"/>
      <c r="AN64" s="231"/>
      <c r="AO64" s="503">
        <f t="shared" ref="AO64" si="193">AL64+IF(AO62&gt;AP62,AO62,AP62)-IF(AP63&lt;AO63,AO63,AP63)</f>
        <v>0</v>
      </c>
      <c r="AP64" s="504"/>
      <c r="AQ64" s="231"/>
      <c r="AR64" s="463" t="str">
        <f>E64</f>
        <v>- compte d'épargne à saisir -</v>
      </c>
      <c r="AS64" s="464"/>
      <c r="AT64" s="465"/>
      <c r="AV64" s="210"/>
      <c r="AW64" s="102"/>
      <c r="AX64" s="463" t="str">
        <f t="shared" ref="AX64:AX65" si="194">IF(E64="","",E64)</f>
        <v>- compte d'épargne à saisir -</v>
      </c>
      <c r="AY64" s="464"/>
      <c r="AZ64" s="465"/>
      <c r="BA64" s="232">
        <f t="shared" ref="BA64" si="195">AO64</f>
        <v>0</v>
      </c>
      <c r="BB64" s="102"/>
      <c r="BC64" s="210"/>
    </row>
    <row r="65" spans="2:55" ht="13.15">
      <c r="B65" s="169"/>
      <c r="D65" s="373">
        <f>1+D62</f>
        <v>13</v>
      </c>
      <c r="E65" s="521" t="s">
        <v>115</v>
      </c>
      <c r="F65" s="522"/>
      <c r="G65" s="523"/>
      <c r="H65" s="351"/>
      <c r="I65" s="352"/>
      <c r="J65" s="353"/>
      <c r="K65" s="351"/>
      <c r="L65" s="352"/>
      <c r="M65" s="353"/>
      <c r="N65" s="351"/>
      <c r="O65" s="352"/>
      <c r="P65" s="353"/>
      <c r="Q65" s="351"/>
      <c r="R65" s="352"/>
      <c r="S65" s="353"/>
      <c r="T65" s="351"/>
      <c r="U65" s="352"/>
      <c r="V65" s="353"/>
      <c r="W65" s="351"/>
      <c r="X65" s="352"/>
      <c r="Y65" s="353"/>
      <c r="Z65" s="351"/>
      <c r="AA65" s="352"/>
      <c r="AB65" s="353"/>
      <c r="AC65" s="351"/>
      <c r="AD65" s="352"/>
      <c r="AE65" s="353"/>
      <c r="AF65" s="351"/>
      <c r="AG65" s="352"/>
      <c r="AH65" s="353"/>
      <c r="AI65" s="351"/>
      <c r="AJ65" s="352"/>
      <c r="AK65" s="353"/>
      <c r="AL65" s="351"/>
      <c r="AM65" s="352"/>
      <c r="AN65" s="353"/>
      <c r="AO65" s="351"/>
      <c r="AP65" s="352"/>
      <c r="AQ65" s="353"/>
      <c r="AR65" s="466" t="str">
        <f>E65</f>
        <v>Autre Epargne &amp; Placement</v>
      </c>
      <c r="AS65" s="467"/>
      <c r="AT65" s="468"/>
      <c r="AV65" s="210"/>
      <c r="AW65" s="102"/>
      <c r="AX65" s="466" t="str">
        <f t="shared" si="194"/>
        <v>Autre Epargne &amp; Placement</v>
      </c>
      <c r="AY65" s="467"/>
      <c r="AZ65" s="468"/>
      <c r="BA65" s="229">
        <f t="shared" si="64"/>
        <v>0</v>
      </c>
      <c r="BB65" s="102"/>
      <c r="BC65" s="210"/>
    </row>
    <row r="66" spans="2:55">
      <c r="B66" s="169"/>
      <c r="D66" s="374"/>
      <c r="E66" s="524" t="s">
        <v>87</v>
      </c>
      <c r="F66" s="525"/>
      <c r="G66" s="526"/>
      <c r="H66" s="354"/>
      <c r="I66" s="355"/>
      <c r="J66" s="356"/>
      <c r="K66" s="354"/>
      <c r="L66" s="355"/>
      <c r="M66" s="356"/>
      <c r="N66" s="354"/>
      <c r="O66" s="355"/>
      <c r="P66" s="356"/>
      <c r="Q66" s="354"/>
      <c r="R66" s="355"/>
      <c r="S66" s="356"/>
      <c r="T66" s="354"/>
      <c r="U66" s="355"/>
      <c r="V66" s="356"/>
      <c r="W66" s="354"/>
      <c r="X66" s="355"/>
      <c r="Y66" s="356"/>
      <c r="Z66" s="354"/>
      <c r="AA66" s="355"/>
      <c r="AB66" s="356"/>
      <c r="AC66" s="354"/>
      <c r="AD66" s="355"/>
      <c r="AE66" s="356"/>
      <c r="AF66" s="354"/>
      <c r="AG66" s="355"/>
      <c r="AH66" s="356"/>
      <c r="AI66" s="354"/>
      <c r="AJ66" s="355"/>
      <c r="AK66" s="356"/>
      <c r="AL66" s="354"/>
      <c r="AM66" s="355"/>
      <c r="AN66" s="356"/>
      <c r="AO66" s="354"/>
      <c r="AP66" s="355"/>
      <c r="AQ66" s="356"/>
      <c r="AR66" s="494" t="s">
        <v>248</v>
      </c>
      <c r="AS66" s="495"/>
      <c r="AT66" s="496"/>
      <c r="AV66" s="210"/>
      <c r="AW66" s="102"/>
      <c r="AX66" s="461" t="s">
        <v>263</v>
      </c>
      <c r="AY66" s="462"/>
      <c r="AZ66" s="462"/>
      <c r="BA66" s="230">
        <f t="shared" si="64"/>
        <v>0</v>
      </c>
      <c r="BB66" s="102"/>
      <c r="BC66" s="210"/>
    </row>
    <row r="67" spans="2:55" ht="13.15">
      <c r="B67" s="169"/>
      <c r="D67" s="375"/>
      <c r="E67" s="527" t="s">
        <v>242</v>
      </c>
      <c r="F67" s="528"/>
      <c r="G67" s="529"/>
      <c r="H67" s="503">
        <f>D67+IF(H65&gt;I65,H65,I65)-IF(I66&lt;H66,H66,I66)</f>
        <v>0</v>
      </c>
      <c r="I67" s="504"/>
      <c r="J67" s="231"/>
      <c r="K67" s="503">
        <f t="shared" ref="K67" si="196">H67+IF(K65&gt;L65,K65,L65)-IF(L66&lt;K66,K66,L66)</f>
        <v>0</v>
      </c>
      <c r="L67" s="504"/>
      <c r="M67" s="231"/>
      <c r="N67" s="503">
        <f t="shared" ref="N67" si="197">K67+IF(N65&gt;O65,N65,O65)-IF(O66&lt;N66,N66,O66)</f>
        <v>0</v>
      </c>
      <c r="O67" s="504"/>
      <c r="P67" s="231"/>
      <c r="Q67" s="503">
        <f t="shared" ref="Q67" si="198">N67+IF(Q65&gt;R65,Q65,R65)-IF(R66&lt;Q66,Q66,R66)</f>
        <v>0</v>
      </c>
      <c r="R67" s="504"/>
      <c r="S67" s="231"/>
      <c r="T67" s="503">
        <f t="shared" ref="T67" si="199">Q67+IF(T65&gt;U65,T65,U65)-IF(U66&lt;T66,T66,U66)</f>
        <v>0</v>
      </c>
      <c r="U67" s="504"/>
      <c r="V67" s="231"/>
      <c r="W67" s="503">
        <f t="shared" ref="W67" si="200">T67+IF(W65&gt;X65,W65,X65)-IF(X66&lt;W66,W66,X66)</f>
        <v>0</v>
      </c>
      <c r="X67" s="504"/>
      <c r="Y67" s="231"/>
      <c r="Z67" s="503">
        <f t="shared" ref="Z67" si="201">W67+IF(Z65&gt;AA65,Z65,AA65)-IF(AA66&lt;Z66,Z66,AA66)</f>
        <v>0</v>
      </c>
      <c r="AA67" s="504"/>
      <c r="AB67" s="231"/>
      <c r="AC67" s="503">
        <f t="shared" ref="AC67" si="202">Z67+IF(AC65&gt;AD65,AC65,AD65)-IF(AD66&lt;AC66,AC66,AD66)</f>
        <v>0</v>
      </c>
      <c r="AD67" s="504"/>
      <c r="AE67" s="231"/>
      <c r="AF67" s="503">
        <f t="shared" ref="AF67" si="203">AC67+IF(AF65&gt;AG65,AF65,AG65)-IF(AG66&lt;AF66,AF66,AG66)</f>
        <v>0</v>
      </c>
      <c r="AG67" s="504"/>
      <c r="AH67" s="231"/>
      <c r="AI67" s="503">
        <f t="shared" ref="AI67" si="204">AF67+IF(AI65&gt;AJ65,AI65,AJ65)-IF(AJ66&lt;AI66,AI66,AJ66)</f>
        <v>0</v>
      </c>
      <c r="AJ67" s="504"/>
      <c r="AK67" s="231"/>
      <c r="AL67" s="503">
        <f t="shared" ref="AL67" si="205">AI67+IF(AL65&gt;AM65,AL65,AM65)-IF(AM66&lt;AL66,AL66,AM66)</f>
        <v>0</v>
      </c>
      <c r="AM67" s="504"/>
      <c r="AN67" s="231"/>
      <c r="AO67" s="503">
        <f t="shared" ref="AO67" si="206">AL67+IF(AO65&gt;AP65,AO65,AP65)-IF(AP66&lt;AO66,AO66,AP66)</f>
        <v>0</v>
      </c>
      <c r="AP67" s="504"/>
      <c r="AQ67" s="231"/>
      <c r="AR67" s="463" t="str">
        <f>E67</f>
        <v>- compte d'épargne à saisir -</v>
      </c>
      <c r="AS67" s="464"/>
      <c r="AT67" s="465"/>
      <c r="AV67" s="210"/>
      <c r="AW67" s="102"/>
      <c r="AX67" s="463" t="str">
        <f t="shared" ref="AX67:AX68" si="207">IF(E67="","",E67)</f>
        <v>- compte d'épargne à saisir -</v>
      </c>
      <c r="AY67" s="464"/>
      <c r="AZ67" s="465"/>
      <c r="BA67" s="232">
        <f t="shared" ref="BA67" si="208">AO67</f>
        <v>0</v>
      </c>
      <c r="BB67" s="102"/>
      <c r="BC67" s="210"/>
    </row>
    <row r="68" spans="2:55" ht="13.15">
      <c r="B68" s="169"/>
      <c r="D68" s="373">
        <f>1+D65</f>
        <v>14</v>
      </c>
      <c r="E68" s="521" t="s">
        <v>115</v>
      </c>
      <c r="F68" s="522"/>
      <c r="G68" s="523"/>
      <c r="H68" s="351"/>
      <c r="I68" s="352"/>
      <c r="J68" s="353"/>
      <c r="K68" s="351"/>
      <c r="L68" s="352"/>
      <c r="M68" s="353"/>
      <c r="N68" s="351"/>
      <c r="O68" s="352"/>
      <c r="P68" s="353"/>
      <c r="Q68" s="351"/>
      <c r="R68" s="352"/>
      <c r="S68" s="353"/>
      <c r="T68" s="351"/>
      <c r="U68" s="352"/>
      <c r="V68" s="353"/>
      <c r="W68" s="351"/>
      <c r="X68" s="352"/>
      <c r="Y68" s="353"/>
      <c r="Z68" s="351"/>
      <c r="AA68" s="352"/>
      <c r="AB68" s="353"/>
      <c r="AC68" s="351"/>
      <c r="AD68" s="352"/>
      <c r="AE68" s="353"/>
      <c r="AF68" s="351"/>
      <c r="AG68" s="352"/>
      <c r="AH68" s="353"/>
      <c r="AI68" s="351"/>
      <c r="AJ68" s="352"/>
      <c r="AK68" s="353"/>
      <c r="AL68" s="351"/>
      <c r="AM68" s="352"/>
      <c r="AN68" s="353"/>
      <c r="AO68" s="351"/>
      <c r="AP68" s="352"/>
      <c r="AQ68" s="353"/>
      <c r="AR68" s="466" t="str">
        <f>E68</f>
        <v>Autre Epargne &amp; Placement</v>
      </c>
      <c r="AS68" s="467"/>
      <c r="AT68" s="468"/>
      <c r="AV68" s="210"/>
      <c r="AW68" s="102"/>
      <c r="AX68" s="466" t="str">
        <f t="shared" si="207"/>
        <v>Autre Epargne &amp; Placement</v>
      </c>
      <c r="AY68" s="467"/>
      <c r="AZ68" s="468"/>
      <c r="BA68" s="229">
        <f t="shared" si="78"/>
        <v>0</v>
      </c>
      <c r="BB68" s="102"/>
      <c r="BC68" s="210"/>
    </row>
    <row r="69" spans="2:55">
      <c r="B69" s="169"/>
      <c r="D69" s="374"/>
      <c r="E69" s="524" t="s">
        <v>87</v>
      </c>
      <c r="F69" s="525"/>
      <c r="G69" s="526"/>
      <c r="H69" s="354"/>
      <c r="I69" s="355"/>
      <c r="J69" s="356"/>
      <c r="K69" s="354"/>
      <c r="L69" s="355"/>
      <c r="M69" s="356"/>
      <c r="N69" s="354"/>
      <c r="O69" s="355"/>
      <c r="P69" s="356"/>
      <c r="Q69" s="354"/>
      <c r="R69" s="355"/>
      <c r="S69" s="356"/>
      <c r="T69" s="354"/>
      <c r="U69" s="355"/>
      <c r="V69" s="356"/>
      <c r="W69" s="354"/>
      <c r="X69" s="355"/>
      <c r="Y69" s="356"/>
      <c r="Z69" s="354"/>
      <c r="AA69" s="355"/>
      <c r="AB69" s="356"/>
      <c r="AC69" s="354"/>
      <c r="AD69" s="355"/>
      <c r="AE69" s="356"/>
      <c r="AF69" s="354"/>
      <c r="AG69" s="355"/>
      <c r="AH69" s="356"/>
      <c r="AI69" s="354"/>
      <c r="AJ69" s="355"/>
      <c r="AK69" s="356"/>
      <c r="AL69" s="354"/>
      <c r="AM69" s="355"/>
      <c r="AN69" s="356"/>
      <c r="AO69" s="354"/>
      <c r="AP69" s="355"/>
      <c r="AQ69" s="356"/>
      <c r="AR69" s="494" t="s">
        <v>248</v>
      </c>
      <c r="AS69" s="495"/>
      <c r="AT69" s="496"/>
      <c r="AV69" s="210"/>
      <c r="AW69" s="102"/>
      <c r="AX69" s="461" t="s">
        <v>263</v>
      </c>
      <c r="AY69" s="462"/>
      <c r="AZ69" s="462"/>
      <c r="BA69" s="230">
        <f t="shared" si="78"/>
        <v>0</v>
      </c>
      <c r="BB69" s="102"/>
      <c r="BC69" s="210"/>
    </row>
    <row r="70" spans="2:55" ht="13.15">
      <c r="B70" s="169"/>
      <c r="D70" s="375"/>
      <c r="E70" s="527" t="s">
        <v>242</v>
      </c>
      <c r="F70" s="528"/>
      <c r="G70" s="529"/>
      <c r="H70" s="503">
        <f>D70+IF(H68&gt;I68,H68,I68)-IF(I69&lt;H69,H69,I69)</f>
        <v>0</v>
      </c>
      <c r="I70" s="504"/>
      <c r="J70" s="231"/>
      <c r="K70" s="503">
        <f t="shared" ref="K70" si="209">H70+IF(K68&gt;L68,K68,L68)-IF(L69&lt;K69,K69,L69)</f>
        <v>0</v>
      </c>
      <c r="L70" s="504"/>
      <c r="M70" s="231"/>
      <c r="N70" s="503">
        <f t="shared" ref="N70" si="210">K70+IF(N68&gt;O68,N68,O68)-IF(O69&lt;N69,N69,O69)</f>
        <v>0</v>
      </c>
      <c r="O70" s="504"/>
      <c r="P70" s="231"/>
      <c r="Q70" s="503">
        <f t="shared" ref="Q70" si="211">N70+IF(Q68&gt;R68,Q68,R68)-IF(R69&lt;Q69,Q69,R69)</f>
        <v>0</v>
      </c>
      <c r="R70" s="504"/>
      <c r="S70" s="231"/>
      <c r="T70" s="503">
        <f t="shared" ref="T70" si="212">Q70+IF(T68&gt;U68,T68,U68)-IF(U69&lt;T69,T69,U69)</f>
        <v>0</v>
      </c>
      <c r="U70" s="504"/>
      <c r="V70" s="231"/>
      <c r="W70" s="503">
        <f t="shared" ref="W70" si="213">T70+IF(W68&gt;X68,W68,X68)-IF(X69&lt;W69,W69,X69)</f>
        <v>0</v>
      </c>
      <c r="X70" s="504"/>
      <c r="Y70" s="231"/>
      <c r="Z70" s="503">
        <f t="shared" ref="Z70" si="214">W70+IF(Z68&gt;AA68,Z68,AA68)-IF(AA69&lt;Z69,Z69,AA69)</f>
        <v>0</v>
      </c>
      <c r="AA70" s="504"/>
      <c r="AB70" s="231"/>
      <c r="AC70" s="503">
        <f t="shared" ref="AC70" si="215">Z70+IF(AC68&gt;AD68,AC68,AD68)-IF(AD69&lt;AC69,AC69,AD69)</f>
        <v>0</v>
      </c>
      <c r="AD70" s="504"/>
      <c r="AE70" s="231"/>
      <c r="AF70" s="503">
        <f t="shared" ref="AF70" si="216">AC70+IF(AF68&gt;AG68,AF68,AG68)-IF(AG69&lt;AF69,AF69,AG69)</f>
        <v>0</v>
      </c>
      <c r="AG70" s="504"/>
      <c r="AH70" s="231"/>
      <c r="AI70" s="503">
        <f t="shared" ref="AI70" si="217">AF70+IF(AI68&gt;AJ68,AI68,AJ68)-IF(AJ69&lt;AI69,AI69,AJ69)</f>
        <v>0</v>
      </c>
      <c r="AJ70" s="504"/>
      <c r="AK70" s="231"/>
      <c r="AL70" s="503">
        <f t="shared" ref="AL70" si="218">AI70+IF(AL68&gt;AM68,AL68,AM68)-IF(AM69&lt;AL69,AL69,AM69)</f>
        <v>0</v>
      </c>
      <c r="AM70" s="504"/>
      <c r="AN70" s="231"/>
      <c r="AO70" s="503">
        <f t="shared" ref="AO70" si="219">AL70+IF(AO68&gt;AP68,AO68,AP68)-IF(AP69&lt;AO69,AO69,AP69)</f>
        <v>0</v>
      </c>
      <c r="AP70" s="504"/>
      <c r="AQ70" s="231"/>
      <c r="AR70" s="463" t="str">
        <f>E70</f>
        <v>- compte d'épargne à saisir -</v>
      </c>
      <c r="AS70" s="464"/>
      <c r="AT70" s="465"/>
      <c r="AV70" s="210"/>
      <c r="AW70" s="102"/>
      <c r="AX70" s="463" t="str">
        <f t="shared" ref="AX70:AX71" si="220">IF(E70="","",E70)</f>
        <v>- compte d'épargne à saisir -</v>
      </c>
      <c r="AY70" s="464"/>
      <c r="AZ70" s="465"/>
      <c r="BA70" s="232">
        <f t="shared" ref="BA70" si="221">AO70</f>
        <v>0</v>
      </c>
      <c r="BB70" s="102"/>
      <c r="BC70" s="210"/>
    </row>
    <row r="71" spans="2:55" ht="13.15">
      <c r="B71" s="169"/>
      <c r="D71" s="373">
        <f>1+D68</f>
        <v>15</v>
      </c>
      <c r="E71" s="521" t="s">
        <v>115</v>
      </c>
      <c r="F71" s="522"/>
      <c r="G71" s="523"/>
      <c r="H71" s="351"/>
      <c r="I71" s="352"/>
      <c r="J71" s="353"/>
      <c r="K71" s="351"/>
      <c r="L71" s="352"/>
      <c r="M71" s="353"/>
      <c r="N71" s="351"/>
      <c r="O71" s="352"/>
      <c r="P71" s="353"/>
      <c r="Q71" s="351"/>
      <c r="R71" s="352"/>
      <c r="S71" s="353"/>
      <c r="T71" s="351"/>
      <c r="U71" s="352"/>
      <c r="V71" s="353"/>
      <c r="W71" s="351"/>
      <c r="X71" s="352"/>
      <c r="Y71" s="353"/>
      <c r="Z71" s="351"/>
      <c r="AA71" s="352"/>
      <c r="AB71" s="353"/>
      <c r="AC71" s="351"/>
      <c r="AD71" s="352"/>
      <c r="AE71" s="353"/>
      <c r="AF71" s="351"/>
      <c r="AG71" s="352"/>
      <c r="AH71" s="353"/>
      <c r="AI71" s="351"/>
      <c r="AJ71" s="352"/>
      <c r="AK71" s="353"/>
      <c r="AL71" s="351"/>
      <c r="AM71" s="352"/>
      <c r="AN71" s="353"/>
      <c r="AO71" s="351"/>
      <c r="AP71" s="352"/>
      <c r="AQ71" s="353"/>
      <c r="AR71" s="466" t="str">
        <f>E71</f>
        <v>Autre Epargne &amp; Placement</v>
      </c>
      <c r="AS71" s="467"/>
      <c r="AT71" s="468"/>
      <c r="AV71" s="210"/>
      <c r="AW71" s="102"/>
      <c r="AX71" s="466" t="str">
        <f t="shared" si="220"/>
        <v>Autre Epargne &amp; Placement</v>
      </c>
      <c r="AY71" s="467"/>
      <c r="AZ71" s="468"/>
      <c r="BA71" s="229">
        <f t="shared" si="64"/>
        <v>0</v>
      </c>
      <c r="BB71" s="102"/>
      <c r="BC71" s="210"/>
    </row>
    <row r="72" spans="2:55">
      <c r="B72" s="169"/>
      <c r="D72" s="374"/>
      <c r="E72" s="524" t="s">
        <v>87</v>
      </c>
      <c r="F72" s="525"/>
      <c r="G72" s="526"/>
      <c r="H72" s="354"/>
      <c r="I72" s="355"/>
      <c r="J72" s="356"/>
      <c r="K72" s="354"/>
      <c r="L72" s="355"/>
      <c r="M72" s="356"/>
      <c r="N72" s="354"/>
      <c r="O72" s="355"/>
      <c r="P72" s="356"/>
      <c r="Q72" s="354"/>
      <c r="R72" s="355"/>
      <c r="S72" s="356"/>
      <c r="T72" s="354"/>
      <c r="U72" s="355"/>
      <c r="V72" s="356"/>
      <c r="W72" s="354"/>
      <c r="X72" s="355"/>
      <c r="Y72" s="356"/>
      <c r="Z72" s="354"/>
      <c r="AA72" s="355"/>
      <c r="AB72" s="356"/>
      <c r="AC72" s="354"/>
      <c r="AD72" s="355"/>
      <c r="AE72" s="356"/>
      <c r="AF72" s="354"/>
      <c r="AG72" s="355"/>
      <c r="AH72" s="356"/>
      <c r="AI72" s="354"/>
      <c r="AJ72" s="355"/>
      <c r="AK72" s="356"/>
      <c r="AL72" s="354"/>
      <c r="AM72" s="355"/>
      <c r="AN72" s="356"/>
      <c r="AO72" s="354"/>
      <c r="AP72" s="355"/>
      <c r="AQ72" s="356"/>
      <c r="AR72" s="494" t="s">
        <v>248</v>
      </c>
      <c r="AS72" s="495"/>
      <c r="AT72" s="496"/>
      <c r="AV72" s="210"/>
      <c r="AW72" s="102"/>
      <c r="AX72" s="461" t="s">
        <v>263</v>
      </c>
      <c r="AY72" s="462"/>
      <c r="AZ72" s="462"/>
      <c r="BA72" s="230">
        <f t="shared" si="64"/>
        <v>0</v>
      </c>
      <c r="BB72" s="102"/>
      <c r="BC72" s="210"/>
    </row>
    <row r="73" spans="2:55" ht="13.15">
      <c r="B73" s="169"/>
      <c r="D73" s="375"/>
      <c r="E73" s="527" t="s">
        <v>242</v>
      </c>
      <c r="F73" s="528"/>
      <c r="G73" s="529"/>
      <c r="H73" s="503">
        <f>D73+IF(H71&gt;I71,H71,I71)-IF(I72&lt;H72,H72,I72)</f>
        <v>0</v>
      </c>
      <c r="I73" s="504"/>
      <c r="J73" s="231"/>
      <c r="K73" s="503">
        <f t="shared" ref="K73" si="222">H73+IF(K71&gt;L71,K71,L71)-IF(L72&lt;K72,K72,L72)</f>
        <v>0</v>
      </c>
      <c r="L73" s="504"/>
      <c r="M73" s="231"/>
      <c r="N73" s="503">
        <f t="shared" ref="N73" si="223">K73+IF(N71&gt;O71,N71,O71)-IF(O72&lt;N72,N72,O72)</f>
        <v>0</v>
      </c>
      <c r="O73" s="504"/>
      <c r="P73" s="231"/>
      <c r="Q73" s="503">
        <f t="shared" ref="Q73" si="224">N73+IF(Q71&gt;R71,Q71,R71)-IF(R72&lt;Q72,Q72,R72)</f>
        <v>0</v>
      </c>
      <c r="R73" s="504"/>
      <c r="S73" s="231"/>
      <c r="T73" s="503">
        <f t="shared" ref="T73" si="225">Q73+IF(T71&gt;U71,T71,U71)-IF(U72&lt;T72,T72,U72)</f>
        <v>0</v>
      </c>
      <c r="U73" s="504"/>
      <c r="V73" s="231"/>
      <c r="W73" s="503">
        <f t="shared" ref="W73" si="226">T73+IF(W71&gt;X71,W71,X71)-IF(X72&lt;W72,W72,X72)</f>
        <v>0</v>
      </c>
      <c r="X73" s="504"/>
      <c r="Y73" s="231"/>
      <c r="Z73" s="503">
        <f t="shared" ref="Z73" si="227">W73+IF(Z71&gt;AA71,Z71,AA71)-IF(AA72&lt;Z72,Z72,AA72)</f>
        <v>0</v>
      </c>
      <c r="AA73" s="504"/>
      <c r="AB73" s="231"/>
      <c r="AC73" s="503">
        <f t="shared" ref="AC73" si="228">Z73+IF(AC71&gt;AD71,AC71,AD71)-IF(AD72&lt;AC72,AC72,AD72)</f>
        <v>0</v>
      </c>
      <c r="AD73" s="504"/>
      <c r="AE73" s="231"/>
      <c r="AF73" s="503">
        <f t="shared" ref="AF73" si="229">AC73+IF(AF71&gt;AG71,AF71,AG71)-IF(AG72&lt;AF72,AF72,AG72)</f>
        <v>0</v>
      </c>
      <c r="AG73" s="504"/>
      <c r="AH73" s="231"/>
      <c r="AI73" s="503">
        <f t="shared" ref="AI73" si="230">AF73+IF(AI71&gt;AJ71,AI71,AJ71)-IF(AJ72&lt;AI72,AI72,AJ72)</f>
        <v>0</v>
      </c>
      <c r="AJ73" s="504"/>
      <c r="AK73" s="231"/>
      <c r="AL73" s="503">
        <f t="shared" ref="AL73" si="231">AI73+IF(AL71&gt;AM71,AL71,AM71)-IF(AM72&lt;AL72,AL72,AM72)</f>
        <v>0</v>
      </c>
      <c r="AM73" s="504"/>
      <c r="AN73" s="231"/>
      <c r="AO73" s="503">
        <f t="shared" ref="AO73" si="232">AL73+IF(AO71&gt;AP71,AO71,AP71)-IF(AP72&lt;AO72,AO72,AP72)</f>
        <v>0</v>
      </c>
      <c r="AP73" s="504"/>
      <c r="AQ73" s="231"/>
      <c r="AR73" s="463" t="str">
        <f>E73</f>
        <v>- compte d'épargne à saisir -</v>
      </c>
      <c r="AS73" s="464"/>
      <c r="AT73" s="465"/>
      <c r="AV73" s="210"/>
      <c r="AW73" s="102"/>
      <c r="AX73" s="463" t="str">
        <f t="shared" ref="AX73:AX74" si="233">IF(E73="","",E73)</f>
        <v>- compte d'épargne à saisir -</v>
      </c>
      <c r="AY73" s="464"/>
      <c r="AZ73" s="465"/>
      <c r="BA73" s="232">
        <f t="shared" ref="BA73" si="234">AO73</f>
        <v>0</v>
      </c>
      <c r="BB73" s="102"/>
      <c r="BC73" s="210"/>
    </row>
    <row r="74" spans="2:55" ht="13.15">
      <c r="B74" s="169"/>
      <c r="D74" s="373">
        <f>1+D71</f>
        <v>16</v>
      </c>
      <c r="E74" s="521" t="s">
        <v>115</v>
      </c>
      <c r="F74" s="522"/>
      <c r="G74" s="523"/>
      <c r="H74" s="351"/>
      <c r="I74" s="352"/>
      <c r="J74" s="353"/>
      <c r="K74" s="351"/>
      <c r="L74" s="352"/>
      <c r="M74" s="353"/>
      <c r="N74" s="351"/>
      <c r="O74" s="352"/>
      <c r="P74" s="353"/>
      <c r="Q74" s="351"/>
      <c r="R74" s="352"/>
      <c r="S74" s="353"/>
      <c r="T74" s="351"/>
      <c r="U74" s="352"/>
      <c r="V74" s="353"/>
      <c r="W74" s="351"/>
      <c r="X74" s="352"/>
      <c r="Y74" s="353"/>
      <c r="Z74" s="351"/>
      <c r="AA74" s="352"/>
      <c r="AB74" s="353"/>
      <c r="AC74" s="351"/>
      <c r="AD74" s="352"/>
      <c r="AE74" s="353"/>
      <c r="AF74" s="351"/>
      <c r="AG74" s="352"/>
      <c r="AH74" s="353"/>
      <c r="AI74" s="351"/>
      <c r="AJ74" s="352"/>
      <c r="AK74" s="353"/>
      <c r="AL74" s="351"/>
      <c r="AM74" s="352"/>
      <c r="AN74" s="353"/>
      <c r="AO74" s="351"/>
      <c r="AP74" s="352"/>
      <c r="AQ74" s="353"/>
      <c r="AR74" s="466" t="str">
        <f>E74</f>
        <v>Autre Epargne &amp; Placement</v>
      </c>
      <c r="AS74" s="467"/>
      <c r="AT74" s="468"/>
      <c r="AV74" s="210"/>
      <c r="AW74" s="102"/>
      <c r="AX74" s="466" t="str">
        <f t="shared" si="233"/>
        <v>Autre Epargne &amp; Placement</v>
      </c>
      <c r="AY74" s="467"/>
      <c r="AZ74" s="468"/>
      <c r="BA74" s="229">
        <f t="shared" si="78"/>
        <v>0</v>
      </c>
      <c r="BB74" s="102"/>
      <c r="BC74" s="210"/>
    </row>
    <row r="75" spans="2:55">
      <c r="B75" s="169"/>
      <c r="D75" s="374"/>
      <c r="E75" s="524" t="s">
        <v>87</v>
      </c>
      <c r="F75" s="525"/>
      <c r="G75" s="526"/>
      <c r="H75" s="354"/>
      <c r="I75" s="355"/>
      <c r="J75" s="356"/>
      <c r="K75" s="354"/>
      <c r="L75" s="355"/>
      <c r="M75" s="356"/>
      <c r="N75" s="354"/>
      <c r="O75" s="355"/>
      <c r="P75" s="356"/>
      <c r="Q75" s="354"/>
      <c r="R75" s="355"/>
      <c r="S75" s="356"/>
      <c r="T75" s="354"/>
      <c r="U75" s="355"/>
      <c r="V75" s="356"/>
      <c r="W75" s="354"/>
      <c r="X75" s="355"/>
      <c r="Y75" s="356"/>
      <c r="Z75" s="354"/>
      <c r="AA75" s="355"/>
      <c r="AB75" s="356"/>
      <c r="AC75" s="354"/>
      <c r="AD75" s="355"/>
      <c r="AE75" s="356"/>
      <c r="AF75" s="354"/>
      <c r="AG75" s="355"/>
      <c r="AH75" s="356"/>
      <c r="AI75" s="354"/>
      <c r="AJ75" s="355"/>
      <c r="AK75" s="356"/>
      <c r="AL75" s="354"/>
      <c r="AM75" s="355"/>
      <c r="AN75" s="356"/>
      <c r="AO75" s="354"/>
      <c r="AP75" s="355"/>
      <c r="AQ75" s="356"/>
      <c r="AR75" s="494" t="s">
        <v>248</v>
      </c>
      <c r="AS75" s="495"/>
      <c r="AT75" s="496"/>
      <c r="AV75" s="210"/>
      <c r="AW75" s="102"/>
      <c r="AX75" s="461" t="s">
        <v>263</v>
      </c>
      <c r="AY75" s="462"/>
      <c r="AZ75" s="462"/>
      <c r="BA75" s="230">
        <f t="shared" si="78"/>
        <v>0</v>
      </c>
      <c r="BB75" s="102"/>
      <c r="BC75" s="210"/>
    </row>
    <row r="76" spans="2:55" ht="13.15">
      <c r="B76" s="169"/>
      <c r="D76" s="375"/>
      <c r="E76" s="527" t="s">
        <v>242</v>
      </c>
      <c r="F76" s="528"/>
      <c r="G76" s="529"/>
      <c r="H76" s="503">
        <f>D76+IF(H74&gt;I74,H74,I74)-IF(I75&lt;H75,H75,I75)</f>
        <v>0</v>
      </c>
      <c r="I76" s="504"/>
      <c r="J76" s="231"/>
      <c r="K76" s="503">
        <f t="shared" ref="K76" si="235">H76+IF(K74&gt;L74,K74,L74)-IF(L75&lt;K75,K75,L75)</f>
        <v>0</v>
      </c>
      <c r="L76" s="504"/>
      <c r="M76" s="231"/>
      <c r="N76" s="503">
        <f t="shared" ref="N76" si="236">K76+IF(N74&gt;O74,N74,O74)-IF(O75&lt;N75,N75,O75)</f>
        <v>0</v>
      </c>
      <c r="O76" s="504"/>
      <c r="P76" s="231"/>
      <c r="Q76" s="503">
        <f t="shared" ref="Q76" si="237">N76+IF(Q74&gt;R74,Q74,R74)-IF(R75&lt;Q75,Q75,R75)</f>
        <v>0</v>
      </c>
      <c r="R76" s="504"/>
      <c r="S76" s="231"/>
      <c r="T76" s="503">
        <f t="shared" ref="T76" si="238">Q76+IF(T74&gt;U74,T74,U74)-IF(U75&lt;T75,T75,U75)</f>
        <v>0</v>
      </c>
      <c r="U76" s="504"/>
      <c r="V76" s="231"/>
      <c r="W76" s="503">
        <f t="shared" ref="W76" si="239">T76+IF(W74&gt;X74,W74,X74)-IF(X75&lt;W75,W75,X75)</f>
        <v>0</v>
      </c>
      <c r="X76" s="504"/>
      <c r="Y76" s="231"/>
      <c r="Z76" s="503">
        <f t="shared" ref="Z76" si="240">W76+IF(Z74&gt;AA74,Z74,AA74)-IF(AA75&lt;Z75,Z75,AA75)</f>
        <v>0</v>
      </c>
      <c r="AA76" s="504"/>
      <c r="AB76" s="231"/>
      <c r="AC76" s="503">
        <f t="shared" ref="AC76" si="241">Z76+IF(AC74&gt;AD74,AC74,AD74)-IF(AD75&lt;AC75,AC75,AD75)</f>
        <v>0</v>
      </c>
      <c r="AD76" s="504"/>
      <c r="AE76" s="231"/>
      <c r="AF76" s="503">
        <f t="shared" ref="AF76" si="242">AC76+IF(AF74&gt;AG74,AF74,AG74)-IF(AG75&lt;AF75,AF75,AG75)</f>
        <v>0</v>
      </c>
      <c r="AG76" s="504"/>
      <c r="AH76" s="231"/>
      <c r="AI76" s="503">
        <f t="shared" ref="AI76" si="243">AF76+IF(AI74&gt;AJ74,AI74,AJ74)-IF(AJ75&lt;AI75,AI75,AJ75)</f>
        <v>0</v>
      </c>
      <c r="AJ76" s="504"/>
      <c r="AK76" s="231"/>
      <c r="AL76" s="503">
        <f t="shared" ref="AL76" si="244">AI76+IF(AL74&gt;AM74,AL74,AM74)-IF(AM75&lt;AL75,AL75,AM75)</f>
        <v>0</v>
      </c>
      <c r="AM76" s="504"/>
      <c r="AN76" s="231"/>
      <c r="AO76" s="503">
        <f t="shared" ref="AO76" si="245">AL76+IF(AO74&gt;AP74,AO74,AP74)-IF(AP75&lt;AO75,AO75,AP75)</f>
        <v>0</v>
      </c>
      <c r="AP76" s="504"/>
      <c r="AQ76" s="231"/>
      <c r="AR76" s="463" t="str">
        <f>E76</f>
        <v>- compte d'épargne à saisir -</v>
      </c>
      <c r="AS76" s="464"/>
      <c r="AT76" s="465"/>
      <c r="AV76" s="210"/>
      <c r="AW76" s="102"/>
      <c r="AX76" s="463" t="str">
        <f t="shared" ref="AX76" si="246">IF(E76="","",E76)</f>
        <v>- compte d'épargne à saisir -</v>
      </c>
      <c r="AY76" s="464"/>
      <c r="AZ76" s="465"/>
      <c r="BA76" s="232">
        <f t="shared" ref="BA76" si="247">AO76</f>
        <v>0</v>
      </c>
      <c r="BB76" s="102"/>
      <c r="BC76" s="210"/>
    </row>
    <row r="77" spans="2:55" ht="13.15">
      <c r="D77" s="1"/>
      <c r="E77" s="1"/>
      <c r="F77" s="509" t="s">
        <v>85</v>
      </c>
      <c r="G77" s="509"/>
      <c r="H77" s="507">
        <f>SUM(MAX(H29,I29),MAX(I32,H32),MAX(H35,I35),MAX(H38,I38),MAX(H41,I41),MAX(H44,I44),MAX(H47,I47),MAX(H50,I50),MAX(H53,I53),MAX(H56,I56),MAX(H59,I59),MAX(H62,I62),MAX(H65,I65),MAX(H68,I68),MAX(H71,I71),MAX(H74,I74))</f>
        <v>0</v>
      </c>
      <c r="I77" s="508"/>
      <c r="J77" s="233"/>
      <c r="K77" s="507">
        <f t="shared" ref="K77" si="248">SUM(MAX(K29,L29),MAX(L32,K32),MAX(K35,L35),MAX(K38,L38),MAX(K41,L41),MAX(K44,L44),MAX(K47,L47),MAX(K50,L50),MAX(K53,L53),MAX(K56,L56),MAX(K59,L59),MAX(K62,L62),MAX(K65,L65),MAX(K68,L68),MAX(K71,L71),MAX(K74,L74))</f>
        <v>0</v>
      </c>
      <c r="L77" s="508"/>
      <c r="M77" s="233"/>
      <c r="N77" s="507">
        <f t="shared" ref="N77" si="249">SUM(MAX(N29,O29),MAX(O32,N32),MAX(N35,O35),MAX(N38,O38),MAX(N41,O41),MAX(N44,O44),MAX(N47,O47),MAX(N50,O50),MAX(N53,O53),MAX(N56,O56),MAX(N59,O59),MAX(N62,O62),MAX(N65,O65),MAX(N68,O68),MAX(N71,O71),MAX(N74,O74))</f>
        <v>0</v>
      </c>
      <c r="O77" s="508"/>
      <c r="P77" s="233"/>
      <c r="Q77" s="507">
        <f t="shared" ref="Q77" si="250">SUM(MAX(Q29,R29),MAX(R32,Q32),MAX(Q35,R35),MAX(Q38,R38),MAX(Q41,R41),MAX(Q44,R44),MAX(Q47,R47),MAX(Q50,R50),MAX(Q53,R53),MAX(Q56,R56),MAX(Q59,R59),MAX(Q62,R62),MAX(Q65,R65),MAX(Q68,R68),MAX(Q71,R71),MAX(Q74,R74))</f>
        <v>0</v>
      </c>
      <c r="R77" s="508"/>
      <c r="S77" s="233"/>
      <c r="T77" s="507">
        <f t="shared" ref="T77" si="251">SUM(MAX(T29,U29),MAX(U32,T32),MAX(T35,U35),MAX(T38,U38),MAX(T41,U41),MAX(T44,U44),MAX(T47,U47),MAX(T50,U50),MAX(T53,U53),MAX(T56,U56),MAX(T59,U59),MAX(T62,U62),MAX(T65,U65),MAX(T68,U68),MAX(T71,U71),MAX(T74,U74))</f>
        <v>0</v>
      </c>
      <c r="U77" s="508"/>
      <c r="V77" s="233"/>
      <c r="W77" s="507">
        <f t="shared" ref="W77" si="252">SUM(MAX(W29,X29),MAX(X32,W32),MAX(W35,X35),MAX(W38,X38),MAX(W41,X41),MAX(W44,X44),MAX(W47,X47),MAX(W50,X50),MAX(W53,X53),MAX(W56,X56),MAX(W59,X59),MAX(W62,X62),MAX(W65,X65),MAX(W68,X68),MAX(W71,X71),MAX(W74,X74))</f>
        <v>0</v>
      </c>
      <c r="X77" s="508"/>
      <c r="Y77" s="233"/>
      <c r="Z77" s="507">
        <f t="shared" ref="Z77" si="253">SUM(MAX(Z29,AA29),MAX(AA32,Z32),MAX(Z35,AA35),MAX(Z38,AA38),MAX(Z41,AA41),MAX(Z44,AA44),MAX(Z47,AA47),MAX(Z50,AA50),MAX(Z53,AA53),MAX(Z56,AA56),MAX(Z59,AA59),MAX(Z62,AA62),MAX(Z65,AA65),MAX(Z68,AA68),MAX(Z71,AA71),MAX(Z74,AA74))</f>
        <v>0</v>
      </c>
      <c r="AA77" s="508"/>
      <c r="AB77" s="233"/>
      <c r="AC77" s="507">
        <f t="shared" ref="AC77" si="254">SUM(MAX(AC29,AD29),MAX(AD32,AC32),MAX(AC35,AD35),MAX(AC38,AD38),MAX(AC41,AD41),MAX(AC44,AD44),MAX(AC47,AD47),MAX(AC50,AD50),MAX(AC53,AD53),MAX(AC56,AD56),MAX(AC59,AD59),MAX(AC62,AD62),MAX(AC65,AD65),MAX(AC68,AD68),MAX(AC71,AD71),MAX(AC74,AD74))</f>
        <v>0</v>
      </c>
      <c r="AD77" s="508"/>
      <c r="AE77" s="233"/>
      <c r="AF77" s="507">
        <f t="shared" ref="AF77" si="255">SUM(MAX(AF29,AG29),MAX(AG32,AF32),MAX(AF35,AG35),MAX(AF38,AG38),MAX(AF41,AG41),MAX(AF44,AG44),MAX(AF47,AG47),MAX(AF50,AG50),MAX(AF53,AG53),MAX(AF56,AG56),MAX(AF59,AG59),MAX(AF62,AG62),MAX(AF65,AG65),MAX(AF68,AG68),MAX(AF71,AG71),MAX(AF74,AG74))</f>
        <v>0</v>
      </c>
      <c r="AG77" s="508"/>
      <c r="AH77" s="233"/>
      <c r="AI77" s="507">
        <f t="shared" ref="AI77" si="256">SUM(MAX(AI29,AJ29),MAX(AJ32,AI32),MAX(AI35,AJ35),MAX(AI38,AJ38),MAX(AI41,AJ41),MAX(AI44,AJ44),MAX(AI47,AJ47),MAX(AI50,AJ50),MAX(AI53,AJ53),MAX(AI56,AJ56),MAX(AI59,AJ59),MAX(AI62,AJ62),MAX(AI65,AJ65),MAX(AI68,AJ68),MAX(AI71,AJ71),MAX(AI74,AJ74))</f>
        <v>0</v>
      </c>
      <c r="AJ77" s="508"/>
      <c r="AK77" s="233"/>
      <c r="AL77" s="507">
        <f t="shared" ref="AL77" si="257">SUM(MAX(AL29,AM29),MAX(AM32,AL32),MAX(AL35,AM35),MAX(AL38,AM38),MAX(AL41,AM41),MAX(AL44,AM44),MAX(AL47,AM47),MAX(AL50,AM50),MAX(AL53,AM53),MAX(AL56,AM56),MAX(AL59,AM59),MAX(AL62,AM62),MAX(AL65,AM65),MAX(AL68,AM68),MAX(AL71,AM71),MAX(AL74,AM74))</f>
        <v>0</v>
      </c>
      <c r="AM77" s="508"/>
      <c r="AN77" s="233"/>
      <c r="AO77" s="507">
        <f t="shared" ref="AO77" si="258">SUM(MAX(AO29,AP29),MAX(AP32,AO32),MAX(AO35,AP35),MAX(AO38,AP38),MAX(AO41,AP41),MAX(AO44,AP44),MAX(AO47,AP47),MAX(AO50,AP50),MAX(AO53,AP53),MAX(AO56,AP56),MAX(AO59,AP59),MAX(AO62,AP62),MAX(AO65,AP65),MAX(AO68,AP68),MAX(AO71,AP71),MAX(AO74,AP74))</f>
        <v>0</v>
      </c>
      <c r="AP77" s="508"/>
      <c r="AQ77" s="233"/>
      <c r="AR77" s="473" t="s">
        <v>249</v>
      </c>
      <c r="AS77" s="474"/>
      <c r="AT77" s="474"/>
      <c r="AV77" s="210"/>
      <c r="AW77" s="102"/>
      <c r="AX77" s="400" t="s">
        <v>270</v>
      </c>
      <c r="AY77" s="400"/>
      <c r="AZ77" s="412"/>
      <c r="BA77" s="234">
        <f>SUM(H77:AQ77)</f>
        <v>0</v>
      </c>
      <c r="BB77" s="102"/>
      <c r="BC77" s="210"/>
    </row>
    <row r="78" spans="2:55" ht="13.15">
      <c r="D78" s="1"/>
      <c r="E78" s="1"/>
      <c r="F78" s="510" t="s">
        <v>86</v>
      </c>
      <c r="G78" s="510"/>
      <c r="H78" s="505">
        <f>SUM(H31,H34,H37,H40,H43,H46,H49,H52,H55,H58,H61,H64,H67,H70,H73,H76)</f>
        <v>0</v>
      </c>
      <c r="I78" s="506"/>
      <c r="J78" s="233"/>
      <c r="K78" s="505">
        <f t="shared" ref="K78" si="259">SUM(K31,K34,K37,K40,K43,K46,K49,K52,K55,K58,K61,K64,K67,K70,K73,K76)</f>
        <v>0</v>
      </c>
      <c r="L78" s="506"/>
      <c r="M78" s="233"/>
      <c r="N78" s="505">
        <f t="shared" ref="N78" si="260">SUM(N31,N34,N37,N40,N43,N46,N49,N52,N55,N58,N61,N64,N67,N70,N73,N76)</f>
        <v>0</v>
      </c>
      <c r="O78" s="506"/>
      <c r="P78" s="233"/>
      <c r="Q78" s="505">
        <f t="shared" ref="Q78" si="261">SUM(Q31,Q34,Q37,Q40,Q43,Q46,Q49,Q52,Q55,Q58,Q61,Q64,Q67,Q70,Q73,Q76)</f>
        <v>0</v>
      </c>
      <c r="R78" s="506"/>
      <c r="S78" s="233"/>
      <c r="T78" s="505">
        <f t="shared" ref="T78" si="262">SUM(T31,T34,T37,T40,T43,T46,T49,T52,T55,T58,T61,T64,T67,T70,T73,T76)</f>
        <v>0</v>
      </c>
      <c r="U78" s="506"/>
      <c r="V78" s="233"/>
      <c r="W78" s="505">
        <f t="shared" ref="W78" si="263">SUM(W31,W34,W37,W40,W43,W46,W49,W52,W55,W58,W61,W64,W67,W70,W73,W76)</f>
        <v>0</v>
      </c>
      <c r="X78" s="506"/>
      <c r="Y78" s="233"/>
      <c r="Z78" s="505">
        <f t="shared" ref="Z78" si="264">SUM(Z31,Z34,Z37,Z40,Z43,Z46,Z49,Z52,Z55,Z58,Z61,Z64,Z67,Z70,Z73,Z76)</f>
        <v>0</v>
      </c>
      <c r="AA78" s="506"/>
      <c r="AB78" s="233"/>
      <c r="AC78" s="505">
        <f t="shared" ref="AC78" si="265">SUM(AC31,AC34,AC37,AC40,AC43,AC46,AC49,AC52,AC55,AC58,AC61,AC64,AC67,AC70,AC73,AC76)</f>
        <v>0</v>
      </c>
      <c r="AD78" s="506"/>
      <c r="AE78" s="233"/>
      <c r="AF78" s="505">
        <f t="shared" ref="AF78" si="266">SUM(AF31,AF34,AF37,AF40,AF43,AF46,AF49,AF52,AF55,AF58,AF61,AF64,AF67,AF70,AF73,AF76)</f>
        <v>0</v>
      </c>
      <c r="AG78" s="506"/>
      <c r="AH78" s="233"/>
      <c r="AI78" s="505">
        <f t="shared" ref="AI78" si="267">SUM(AI31,AI34,AI37,AI40,AI43,AI46,AI49,AI52,AI55,AI58,AI61,AI64,AI67,AI70,AI73,AI76)</f>
        <v>0</v>
      </c>
      <c r="AJ78" s="506"/>
      <c r="AK78" s="233"/>
      <c r="AL78" s="505">
        <f t="shared" ref="AL78" si="268">SUM(AL31,AL34,AL37,AL40,AL43,AL46,AL49,AL52,AL55,AL58,AL61,AL64,AL67,AL70,AL73,AL76)</f>
        <v>0</v>
      </c>
      <c r="AM78" s="506"/>
      <c r="AN78" s="233"/>
      <c r="AO78" s="505">
        <f t="shared" ref="AO78" si="269">SUM(AO31,AO34,AO37,AO40,AO43,AO46,AO49,AO52,AO55,AO58,AO61,AO64,AO67,AO70,AO73,AO76)</f>
        <v>0</v>
      </c>
      <c r="AP78" s="506"/>
      <c r="AQ78" s="233"/>
      <c r="AR78" s="475" t="s">
        <v>250</v>
      </c>
      <c r="AS78" s="472"/>
      <c r="AT78" s="472"/>
      <c r="AV78" s="210"/>
      <c r="AW78" s="102"/>
      <c r="AX78" s="430" t="s">
        <v>262</v>
      </c>
      <c r="AY78" s="430"/>
      <c r="AZ78" s="457"/>
      <c r="BA78" s="235">
        <f>AO78</f>
        <v>0</v>
      </c>
      <c r="BB78" s="102"/>
      <c r="BC78" s="210"/>
    </row>
    <row r="79" spans="2:55" s="1" customFormat="1" ht="21" customHeight="1" thickBot="1">
      <c r="AV79" s="210"/>
      <c r="AW79" s="102"/>
      <c r="AX79" s="102"/>
      <c r="AY79" s="102"/>
      <c r="AZ79" s="102"/>
      <c r="BA79" s="102"/>
      <c r="BB79" s="102"/>
      <c r="BC79" s="210"/>
    </row>
    <row r="80" spans="2:55" ht="13.5" thickBot="1">
      <c r="D80" s="1"/>
      <c r="E80" s="432" t="s">
        <v>138</v>
      </c>
      <c r="F80" s="433"/>
      <c r="G80" s="434"/>
      <c r="H80" s="514">
        <f>H7</f>
        <v>44197</v>
      </c>
      <c r="I80" s="514"/>
      <c r="J80" s="514"/>
      <c r="K80" s="514">
        <f>K7</f>
        <v>44229</v>
      </c>
      <c r="L80" s="514"/>
      <c r="M80" s="514"/>
      <c r="N80" s="514">
        <f>N7</f>
        <v>44261</v>
      </c>
      <c r="O80" s="514"/>
      <c r="P80" s="514"/>
      <c r="Q80" s="514">
        <f>Q7</f>
        <v>44293</v>
      </c>
      <c r="R80" s="514"/>
      <c r="S80" s="514"/>
      <c r="T80" s="514">
        <f>T7</f>
        <v>44325</v>
      </c>
      <c r="U80" s="514"/>
      <c r="V80" s="514"/>
      <c r="W80" s="514">
        <f>W7</f>
        <v>44357</v>
      </c>
      <c r="X80" s="514"/>
      <c r="Y80" s="514"/>
      <c r="Z80" s="514">
        <f>Z7</f>
        <v>44389</v>
      </c>
      <c r="AA80" s="514"/>
      <c r="AB80" s="514"/>
      <c r="AC80" s="514">
        <f>AC7</f>
        <v>44421</v>
      </c>
      <c r="AD80" s="514"/>
      <c r="AE80" s="514"/>
      <c r="AF80" s="514">
        <f>AF7</f>
        <v>44453</v>
      </c>
      <c r="AG80" s="514"/>
      <c r="AH80" s="514"/>
      <c r="AI80" s="514">
        <f>AI7</f>
        <v>44485</v>
      </c>
      <c r="AJ80" s="514"/>
      <c r="AK80" s="514"/>
      <c r="AL80" s="514">
        <f>AL7</f>
        <v>44517</v>
      </c>
      <c r="AM80" s="514"/>
      <c r="AN80" s="514"/>
      <c r="AO80" s="514">
        <f>AO7</f>
        <v>44549</v>
      </c>
      <c r="AP80" s="514"/>
      <c r="AQ80" s="514"/>
      <c r="AR80" s="432" t="s">
        <v>138</v>
      </c>
      <c r="AS80" s="433"/>
      <c r="AT80" s="434"/>
      <c r="AV80" s="210"/>
      <c r="AW80" s="102"/>
      <c r="AX80" s="432" t="s">
        <v>138</v>
      </c>
      <c r="AY80" s="433"/>
      <c r="AZ80" s="434"/>
      <c r="BA80" s="102"/>
      <c r="BB80" s="102"/>
      <c r="BC80" s="210"/>
    </row>
    <row r="81" spans="2:55" ht="13.5" thickBot="1">
      <c r="D81" s="1"/>
      <c r="E81" s="614" t="s">
        <v>299</v>
      </c>
      <c r="F81" s="531"/>
      <c r="G81" s="531"/>
      <c r="H81" s="533">
        <f>H189</f>
        <v>0</v>
      </c>
      <c r="I81" s="518"/>
      <c r="J81" s="520"/>
      <c r="K81" s="560">
        <f t="shared" ref="K81" si="270">K189</f>
        <v>0</v>
      </c>
      <c r="L81" s="560"/>
      <c r="M81" s="561"/>
      <c r="N81" s="559">
        <f t="shared" ref="N81" si="271">N189</f>
        <v>0</v>
      </c>
      <c r="O81" s="560"/>
      <c r="P81" s="561"/>
      <c r="Q81" s="559">
        <f t="shared" ref="Q81" si="272">Q189</f>
        <v>0</v>
      </c>
      <c r="R81" s="560"/>
      <c r="S81" s="561"/>
      <c r="T81" s="559">
        <f t="shared" ref="T81" si="273">T189</f>
        <v>0</v>
      </c>
      <c r="U81" s="560"/>
      <c r="V81" s="561"/>
      <c r="W81" s="559">
        <f t="shared" ref="W81" si="274">W189</f>
        <v>0</v>
      </c>
      <c r="X81" s="560"/>
      <c r="Y81" s="561"/>
      <c r="Z81" s="559">
        <f t="shared" ref="Z81" si="275">Z189</f>
        <v>0</v>
      </c>
      <c r="AA81" s="560"/>
      <c r="AB81" s="561"/>
      <c r="AC81" s="559">
        <f t="shared" ref="AC81" si="276">AC189</f>
        <v>0</v>
      </c>
      <c r="AD81" s="560"/>
      <c r="AE81" s="561"/>
      <c r="AF81" s="559">
        <f t="shared" ref="AF81" si="277">AF189</f>
        <v>0</v>
      </c>
      <c r="AG81" s="560"/>
      <c r="AH81" s="561"/>
      <c r="AI81" s="559">
        <f t="shared" ref="AI81" si="278">AI189</f>
        <v>0</v>
      </c>
      <c r="AJ81" s="560"/>
      <c r="AK81" s="561"/>
      <c r="AL81" s="559">
        <f t="shared" ref="AL81" si="279">AL189</f>
        <v>0</v>
      </c>
      <c r="AM81" s="560"/>
      <c r="AN81" s="561"/>
      <c r="AO81" s="559">
        <f t="shared" ref="AO81" si="280">AO189</f>
        <v>0</v>
      </c>
      <c r="AP81" s="560"/>
      <c r="AQ81" s="561"/>
      <c r="AR81" s="491" t="s">
        <v>300</v>
      </c>
      <c r="AS81" s="492"/>
      <c r="AT81" s="493"/>
      <c r="AV81" s="210"/>
      <c r="AW81" s="102"/>
      <c r="AX81" s="438"/>
      <c r="AY81" s="439"/>
      <c r="AZ81" s="440"/>
      <c r="BA81" s="102"/>
      <c r="BB81" s="102"/>
      <c r="BC81" s="210"/>
    </row>
    <row r="82" spans="2:55" ht="13.15" thickBot="1">
      <c r="D82" s="1"/>
      <c r="E82" s="458"/>
      <c r="F82" s="459"/>
      <c r="G82" s="459"/>
      <c r="H82" s="236" t="s">
        <v>59</v>
      </c>
      <c r="I82" s="539" t="s">
        <v>60</v>
      </c>
      <c r="J82" s="540"/>
      <c r="K82" s="236" t="s">
        <v>59</v>
      </c>
      <c r="L82" s="539" t="s">
        <v>60</v>
      </c>
      <c r="M82" s="540"/>
      <c r="N82" s="236" t="s">
        <v>59</v>
      </c>
      <c r="O82" s="539" t="s">
        <v>60</v>
      </c>
      <c r="P82" s="540"/>
      <c r="Q82" s="236" t="s">
        <v>59</v>
      </c>
      <c r="R82" s="539" t="s">
        <v>60</v>
      </c>
      <c r="S82" s="540"/>
      <c r="T82" s="236" t="s">
        <v>59</v>
      </c>
      <c r="U82" s="539" t="s">
        <v>60</v>
      </c>
      <c r="V82" s="540"/>
      <c r="W82" s="236" t="s">
        <v>59</v>
      </c>
      <c r="X82" s="539" t="s">
        <v>60</v>
      </c>
      <c r="Y82" s="540"/>
      <c r="Z82" s="236" t="s">
        <v>59</v>
      </c>
      <c r="AA82" s="539" t="s">
        <v>60</v>
      </c>
      <c r="AB82" s="540"/>
      <c r="AC82" s="236" t="s">
        <v>59</v>
      </c>
      <c r="AD82" s="539" t="s">
        <v>60</v>
      </c>
      <c r="AE82" s="540"/>
      <c r="AF82" s="236" t="s">
        <v>59</v>
      </c>
      <c r="AG82" s="539" t="s">
        <v>60</v>
      </c>
      <c r="AH82" s="540"/>
      <c r="AI82" s="236" t="s">
        <v>59</v>
      </c>
      <c r="AJ82" s="539" t="s">
        <v>60</v>
      </c>
      <c r="AK82" s="540"/>
      <c r="AL82" s="236" t="s">
        <v>59</v>
      </c>
      <c r="AM82" s="539" t="s">
        <v>60</v>
      </c>
      <c r="AN82" s="540"/>
      <c r="AO82" s="236" t="s">
        <v>59</v>
      </c>
      <c r="AP82" s="539" t="s">
        <v>60</v>
      </c>
      <c r="AQ82" s="540"/>
      <c r="AR82" s="458"/>
      <c r="AS82" s="459"/>
      <c r="AT82" s="460"/>
      <c r="AV82" s="210"/>
      <c r="AW82" s="102"/>
      <c r="AX82" s="458"/>
      <c r="AY82" s="459"/>
      <c r="AZ82" s="460"/>
      <c r="BA82" s="102"/>
      <c r="BB82" s="102"/>
      <c r="BC82" s="210"/>
    </row>
    <row r="83" spans="2:55" ht="13.15">
      <c r="B83" s="237"/>
      <c r="D83" s="162"/>
      <c r="E83" s="534" t="s">
        <v>88</v>
      </c>
      <c r="F83" s="535"/>
      <c r="G83" s="536"/>
      <c r="H83" s="351"/>
      <c r="I83" s="352"/>
      <c r="J83" s="353"/>
      <c r="K83" s="351"/>
      <c r="L83" s="352"/>
      <c r="M83" s="353"/>
      <c r="N83" s="351"/>
      <c r="O83" s="352"/>
      <c r="P83" s="353"/>
      <c r="Q83" s="351"/>
      <c r="R83" s="352"/>
      <c r="S83" s="353"/>
      <c r="T83" s="351"/>
      <c r="U83" s="352"/>
      <c r="V83" s="353"/>
      <c r="W83" s="351"/>
      <c r="X83" s="352"/>
      <c r="Y83" s="353"/>
      <c r="Z83" s="351"/>
      <c r="AA83" s="352"/>
      <c r="AB83" s="353"/>
      <c r="AC83" s="351"/>
      <c r="AD83" s="352"/>
      <c r="AE83" s="353"/>
      <c r="AF83" s="351"/>
      <c r="AG83" s="352"/>
      <c r="AH83" s="353"/>
      <c r="AI83" s="351"/>
      <c r="AJ83" s="352"/>
      <c r="AK83" s="353"/>
      <c r="AL83" s="351"/>
      <c r="AM83" s="352"/>
      <c r="AN83" s="353"/>
      <c r="AO83" s="351"/>
      <c r="AP83" s="352"/>
      <c r="AQ83" s="353"/>
      <c r="AR83" s="446" t="str">
        <f t="shared" ref="AR83:AR102" si="281">E83</f>
        <v>Remboursement Crédit/Prêt/Dette</v>
      </c>
      <c r="AS83" s="447"/>
      <c r="AT83" s="448"/>
      <c r="AV83" s="210"/>
      <c r="AW83" s="102"/>
      <c r="AX83" s="446" t="str">
        <f>E83</f>
        <v>Remboursement Crédit/Prêt/Dette</v>
      </c>
      <c r="AY83" s="447"/>
      <c r="AZ83" s="447"/>
      <c r="BA83" s="238">
        <f>SUM(MAX(H83,I83),MAX(K83,L83),MAX(N83,O83),MAX(Q83,R83),MAX(T83,U83),MAX(W83,X83),MAX(Z83,AA83),MAX(AC83,AD83),MAX(AF83,AG83),MAX(AI83,AJ83),MAX(AL83,AM83),MAX(AO83,AP83))</f>
        <v>0</v>
      </c>
      <c r="BB83" s="102"/>
      <c r="BC83" s="210"/>
    </row>
    <row r="84" spans="2:55">
      <c r="B84" s="237"/>
      <c r="D84" s="162">
        <v>1</v>
      </c>
      <c r="E84" s="537" t="s">
        <v>140</v>
      </c>
      <c r="F84" s="538"/>
      <c r="G84" s="328"/>
      <c r="H84" s="541" t="str">
        <f>IF(G84="","",G84)</f>
        <v/>
      </c>
      <c r="I84" s="542"/>
      <c r="J84" s="543"/>
      <c r="K84" s="541" t="str">
        <f>IF(H84="","",IF(H84=1,"",H84-1))</f>
        <v/>
      </c>
      <c r="L84" s="542"/>
      <c r="M84" s="543"/>
      <c r="N84" s="541" t="str">
        <f t="shared" ref="N84" si="282">IF(K84="","",IF(K84=1,"",K84-1))</f>
        <v/>
      </c>
      <c r="O84" s="542"/>
      <c r="P84" s="543"/>
      <c r="Q84" s="541" t="str">
        <f t="shared" ref="Q84" si="283">IF(N84="","",IF(N84=1,"",N84-1))</f>
        <v/>
      </c>
      <c r="R84" s="542"/>
      <c r="S84" s="543"/>
      <c r="T84" s="541" t="str">
        <f t="shared" ref="T84" si="284">IF(Q84="","",IF(Q84=1,"",Q84-1))</f>
        <v/>
      </c>
      <c r="U84" s="542"/>
      <c r="V84" s="543"/>
      <c r="W84" s="541" t="str">
        <f t="shared" ref="W84" si="285">IF(T84="","",IF(T84=1,"",T84-1))</f>
        <v/>
      </c>
      <c r="X84" s="542"/>
      <c r="Y84" s="543"/>
      <c r="Z84" s="541" t="str">
        <f t="shared" ref="Z84" si="286">IF(W84="","",IF(W84=1,"",W84-1))</f>
        <v/>
      </c>
      <c r="AA84" s="542"/>
      <c r="AB84" s="543"/>
      <c r="AC84" s="541" t="str">
        <f t="shared" ref="AC84" si="287">IF(Z84="","",IF(Z84=1,"",Z84-1))</f>
        <v/>
      </c>
      <c r="AD84" s="542"/>
      <c r="AE84" s="543"/>
      <c r="AF84" s="541" t="str">
        <f t="shared" ref="AF84" si="288">IF(AC84="","",IF(AC84=1,"",AC84-1))</f>
        <v/>
      </c>
      <c r="AG84" s="542"/>
      <c r="AH84" s="543"/>
      <c r="AI84" s="541" t="str">
        <f t="shared" ref="AI84" si="289">IF(AF84="","",IF(AF84=1,"",AF84-1))</f>
        <v/>
      </c>
      <c r="AJ84" s="542"/>
      <c r="AK84" s="543"/>
      <c r="AL84" s="541" t="str">
        <f t="shared" ref="AL84" si="290">IF(AI84="","",IF(AI84=1,"",AI84-1))</f>
        <v/>
      </c>
      <c r="AM84" s="542"/>
      <c r="AN84" s="543"/>
      <c r="AO84" s="541" t="str">
        <f t="shared" ref="AO84" si="291">IF(AL84="","",IF(AL84=1,"",AL84-1))</f>
        <v/>
      </c>
      <c r="AP84" s="542"/>
      <c r="AQ84" s="543"/>
      <c r="AR84" s="441" t="str">
        <f t="shared" si="281"/>
        <v>Indiquer la date de l'échéance</v>
      </c>
      <c r="AS84" s="442"/>
      <c r="AT84" s="239"/>
      <c r="AV84" s="210"/>
      <c r="AW84" s="102"/>
      <c r="AX84" s="441"/>
      <c r="AY84" s="442"/>
      <c r="AZ84" s="240"/>
      <c r="BA84" s="241"/>
      <c r="BB84" s="102"/>
      <c r="BC84" s="210"/>
    </row>
    <row r="85" spans="2:55" ht="13.15">
      <c r="B85" s="237"/>
      <c r="D85" s="162"/>
      <c r="E85" s="534" t="s">
        <v>88</v>
      </c>
      <c r="F85" s="535"/>
      <c r="G85" s="536"/>
      <c r="H85" s="351"/>
      <c r="I85" s="352"/>
      <c r="J85" s="353"/>
      <c r="K85" s="351"/>
      <c r="L85" s="352"/>
      <c r="M85" s="353"/>
      <c r="N85" s="351"/>
      <c r="O85" s="352"/>
      <c r="P85" s="353"/>
      <c r="Q85" s="351"/>
      <c r="R85" s="352"/>
      <c r="S85" s="353"/>
      <c r="T85" s="351"/>
      <c r="U85" s="352"/>
      <c r="V85" s="353"/>
      <c r="W85" s="351"/>
      <c r="X85" s="352"/>
      <c r="Y85" s="353"/>
      <c r="Z85" s="351"/>
      <c r="AA85" s="352"/>
      <c r="AB85" s="353"/>
      <c r="AC85" s="351"/>
      <c r="AD85" s="352"/>
      <c r="AE85" s="353"/>
      <c r="AF85" s="351"/>
      <c r="AG85" s="352"/>
      <c r="AH85" s="353"/>
      <c r="AI85" s="351"/>
      <c r="AJ85" s="352"/>
      <c r="AK85" s="353"/>
      <c r="AL85" s="351"/>
      <c r="AM85" s="352"/>
      <c r="AN85" s="353"/>
      <c r="AO85" s="351"/>
      <c r="AP85" s="352"/>
      <c r="AQ85" s="353"/>
      <c r="AR85" s="443" t="str">
        <f t="shared" si="281"/>
        <v>Remboursement Crédit/Prêt/Dette</v>
      </c>
      <c r="AS85" s="444"/>
      <c r="AT85" s="445"/>
      <c r="AV85" s="210"/>
      <c r="AW85" s="102"/>
      <c r="AX85" s="443" t="str">
        <f>E85</f>
        <v>Remboursement Crédit/Prêt/Dette</v>
      </c>
      <c r="AY85" s="444"/>
      <c r="AZ85" s="445"/>
      <c r="BA85" s="238">
        <f>SUM(MAX(H85,I85),MAX(K85,L85),MAX(N85,O85),MAX(Q85,R85),MAX(T85,U85),MAX(W85,X85),MAX(Z85,AA85),MAX(AC85,AD85),MAX(AF85,AG85),MAX(AI85,AJ85),MAX(AL85,AM85),MAX(AO85,AP85))</f>
        <v>0</v>
      </c>
      <c r="BB85" s="102"/>
      <c r="BC85" s="210"/>
    </row>
    <row r="86" spans="2:55">
      <c r="B86" s="237"/>
      <c r="D86" s="162">
        <f>1+D84</f>
        <v>2</v>
      </c>
      <c r="E86" s="537" t="s">
        <v>140</v>
      </c>
      <c r="F86" s="538"/>
      <c r="G86" s="328"/>
      <c r="H86" s="541" t="str">
        <f>IF(G86="","",G86)</f>
        <v/>
      </c>
      <c r="I86" s="542"/>
      <c r="J86" s="543"/>
      <c r="K86" s="541" t="str">
        <f>IF(H86="","",IF(H86=1,"",H86-1))</f>
        <v/>
      </c>
      <c r="L86" s="542"/>
      <c r="M86" s="543"/>
      <c r="N86" s="541" t="str">
        <f t="shared" ref="N86" si="292">IF(K86="","",IF(K86=1,"",K86-1))</f>
        <v/>
      </c>
      <c r="O86" s="542"/>
      <c r="P86" s="543"/>
      <c r="Q86" s="541" t="str">
        <f t="shared" ref="Q86" si="293">IF(N86="","",IF(N86=1,"",N86-1))</f>
        <v/>
      </c>
      <c r="R86" s="542"/>
      <c r="S86" s="543"/>
      <c r="T86" s="541" t="str">
        <f t="shared" ref="T86" si="294">IF(Q86="","",IF(Q86=1,"",Q86-1))</f>
        <v/>
      </c>
      <c r="U86" s="542"/>
      <c r="V86" s="543"/>
      <c r="W86" s="541" t="str">
        <f t="shared" ref="W86" si="295">IF(T86="","",IF(T86=1,"",T86-1))</f>
        <v/>
      </c>
      <c r="X86" s="542"/>
      <c r="Y86" s="543"/>
      <c r="Z86" s="541" t="str">
        <f t="shared" ref="Z86" si="296">IF(W86="","",IF(W86=1,"",W86-1))</f>
        <v/>
      </c>
      <c r="AA86" s="542"/>
      <c r="AB86" s="543"/>
      <c r="AC86" s="541" t="str">
        <f t="shared" ref="AC86" si="297">IF(Z86="","",IF(Z86=1,"",Z86-1))</f>
        <v/>
      </c>
      <c r="AD86" s="542"/>
      <c r="AE86" s="543"/>
      <c r="AF86" s="541" t="str">
        <f t="shared" ref="AF86" si="298">IF(AC86="","",IF(AC86=1,"",AC86-1))</f>
        <v/>
      </c>
      <c r="AG86" s="542"/>
      <c r="AH86" s="543"/>
      <c r="AI86" s="541" t="str">
        <f t="shared" ref="AI86" si="299">IF(AF86="","",IF(AF86=1,"",AF86-1))</f>
        <v/>
      </c>
      <c r="AJ86" s="542"/>
      <c r="AK86" s="543"/>
      <c r="AL86" s="541" t="str">
        <f t="shared" ref="AL86" si="300">IF(AI86="","",IF(AI86=1,"",AI86-1))</f>
        <v/>
      </c>
      <c r="AM86" s="542"/>
      <c r="AN86" s="543"/>
      <c r="AO86" s="541" t="str">
        <f t="shared" ref="AO86" si="301">IF(AL86="","",IF(AL86=1,"",AL86-1))</f>
        <v/>
      </c>
      <c r="AP86" s="542"/>
      <c r="AQ86" s="543"/>
      <c r="AR86" s="441" t="str">
        <f t="shared" si="281"/>
        <v>Indiquer la date de l'échéance</v>
      </c>
      <c r="AS86" s="442"/>
      <c r="AT86" s="239"/>
      <c r="AV86" s="210"/>
      <c r="AW86" s="102"/>
      <c r="AX86" s="441"/>
      <c r="AY86" s="442"/>
      <c r="AZ86" s="239"/>
      <c r="BA86" s="241"/>
      <c r="BB86" s="102"/>
      <c r="BC86" s="210"/>
    </row>
    <row r="87" spans="2:55" ht="13.15">
      <c r="B87" s="237"/>
      <c r="D87" s="162"/>
      <c r="E87" s="534" t="s">
        <v>88</v>
      </c>
      <c r="F87" s="535"/>
      <c r="G87" s="536"/>
      <c r="H87" s="351"/>
      <c r="I87" s="352"/>
      <c r="J87" s="353"/>
      <c r="K87" s="351"/>
      <c r="L87" s="352"/>
      <c r="M87" s="353"/>
      <c r="N87" s="351"/>
      <c r="O87" s="352"/>
      <c r="P87" s="353"/>
      <c r="Q87" s="351"/>
      <c r="R87" s="352"/>
      <c r="S87" s="353"/>
      <c r="T87" s="351"/>
      <c r="U87" s="352"/>
      <c r="V87" s="353"/>
      <c r="W87" s="351"/>
      <c r="X87" s="352"/>
      <c r="Y87" s="353"/>
      <c r="Z87" s="351"/>
      <c r="AA87" s="352"/>
      <c r="AB87" s="353"/>
      <c r="AC87" s="351"/>
      <c r="AD87" s="352"/>
      <c r="AE87" s="353"/>
      <c r="AF87" s="351"/>
      <c r="AG87" s="352"/>
      <c r="AH87" s="353"/>
      <c r="AI87" s="351"/>
      <c r="AJ87" s="352"/>
      <c r="AK87" s="353"/>
      <c r="AL87" s="351"/>
      <c r="AM87" s="352"/>
      <c r="AN87" s="353"/>
      <c r="AO87" s="351"/>
      <c r="AP87" s="352"/>
      <c r="AQ87" s="353"/>
      <c r="AR87" s="446" t="str">
        <f t="shared" si="281"/>
        <v>Remboursement Crédit/Prêt/Dette</v>
      </c>
      <c r="AS87" s="447"/>
      <c r="AT87" s="448"/>
      <c r="AV87" s="210"/>
      <c r="AW87" s="102"/>
      <c r="AX87" s="446" t="str">
        <f>E87</f>
        <v>Remboursement Crédit/Prêt/Dette</v>
      </c>
      <c r="AY87" s="447"/>
      <c r="AZ87" s="448"/>
      <c r="BA87" s="238">
        <f t="shared" ref="BA87" si="302">SUM(MAX(H87,I87),MAX(K87,L87),MAX(N87,O87),MAX(Q87,R87),MAX(T87,U87),MAX(W87,X87),MAX(Z87,AA87),MAX(AC87,AD87),MAX(AF87,AG87),MAX(AI87,AJ87),MAX(AL87,AM87),MAX(AO87,AP87))</f>
        <v>0</v>
      </c>
      <c r="BB87" s="102"/>
      <c r="BC87" s="210"/>
    </row>
    <row r="88" spans="2:55">
      <c r="B88" s="237"/>
      <c r="D88" s="162">
        <f>1+D86</f>
        <v>3</v>
      </c>
      <c r="E88" s="537" t="s">
        <v>140</v>
      </c>
      <c r="F88" s="538"/>
      <c r="G88" s="328"/>
      <c r="H88" s="541" t="str">
        <f>IF(G88="","",G88)</f>
        <v/>
      </c>
      <c r="I88" s="542"/>
      <c r="J88" s="543"/>
      <c r="K88" s="541" t="str">
        <f>IF(H88="","",IF(H88=1,"",H88-1))</f>
        <v/>
      </c>
      <c r="L88" s="542"/>
      <c r="M88" s="543"/>
      <c r="N88" s="541" t="str">
        <f t="shared" ref="N88" si="303">IF(K88="","",IF(K88=1,"",K88-1))</f>
        <v/>
      </c>
      <c r="O88" s="542"/>
      <c r="P88" s="543"/>
      <c r="Q88" s="541" t="str">
        <f t="shared" ref="Q88" si="304">IF(N88="","",IF(N88=1,"",N88-1))</f>
        <v/>
      </c>
      <c r="R88" s="542"/>
      <c r="S88" s="543"/>
      <c r="T88" s="541" t="str">
        <f t="shared" ref="T88" si="305">IF(Q88="","",IF(Q88=1,"",Q88-1))</f>
        <v/>
      </c>
      <c r="U88" s="542"/>
      <c r="V88" s="543"/>
      <c r="W88" s="541" t="str">
        <f t="shared" ref="W88" si="306">IF(T88="","",IF(T88=1,"",T88-1))</f>
        <v/>
      </c>
      <c r="X88" s="542"/>
      <c r="Y88" s="543"/>
      <c r="Z88" s="541" t="str">
        <f t="shared" ref="Z88" si="307">IF(W88="","",IF(W88=1,"",W88-1))</f>
        <v/>
      </c>
      <c r="AA88" s="542"/>
      <c r="AB88" s="543"/>
      <c r="AC88" s="541" t="str">
        <f t="shared" ref="AC88" si="308">IF(Z88="","",IF(Z88=1,"",Z88-1))</f>
        <v/>
      </c>
      <c r="AD88" s="542"/>
      <c r="AE88" s="543"/>
      <c r="AF88" s="541" t="str">
        <f t="shared" ref="AF88" si="309">IF(AC88="","",IF(AC88=1,"",AC88-1))</f>
        <v/>
      </c>
      <c r="AG88" s="542"/>
      <c r="AH88" s="543"/>
      <c r="AI88" s="541" t="str">
        <f t="shared" ref="AI88" si="310">IF(AF88="","",IF(AF88=1,"",AF88-1))</f>
        <v/>
      </c>
      <c r="AJ88" s="542"/>
      <c r="AK88" s="543"/>
      <c r="AL88" s="541" t="str">
        <f t="shared" ref="AL88" si="311">IF(AI88="","",IF(AI88=1,"",AI88-1))</f>
        <v/>
      </c>
      <c r="AM88" s="542"/>
      <c r="AN88" s="543"/>
      <c r="AO88" s="541" t="str">
        <f t="shared" ref="AO88" si="312">IF(AL88="","",IF(AL88=1,"",AL88-1))</f>
        <v/>
      </c>
      <c r="AP88" s="542"/>
      <c r="AQ88" s="543"/>
      <c r="AR88" s="441" t="str">
        <f t="shared" si="281"/>
        <v>Indiquer la date de l'échéance</v>
      </c>
      <c r="AS88" s="442"/>
      <c r="AT88" s="239"/>
      <c r="AV88" s="210"/>
      <c r="AW88" s="102"/>
      <c r="AX88" s="441"/>
      <c r="AY88" s="442"/>
      <c r="AZ88" s="239"/>
      <c r="BA88" s="241"/>
      <c r="BB88" s="102"/>
      <c r="BC88" s="210"/>
    </row>
    <row r="89" spans="2:55" ht="13.15">
      <c r="B89" s="237"/>
      <c r="D89" s="162"/>
      <c r="E89" s="534" t="s">
        <v>88</v>
      </c>
      <c r="F89" s="535"/>
      <c r="G89" s="536"/>
      <c r="H89" s="351"/>
      <c r="I89" s="352"/>
      <c r="J89" s="353"/>
      <c r="K89" s="351"/>
      <c r="L89" s="352"/>
      <c r="M89" s="353"/>
      <c r="N89" s="351"/>
      <c r="O89" s="352"/>
      <c r="P89" s="353"/>
      <c r="Q89" s="351"/>
      <c r="R89" s="352"/>
      <c r="S89" s="353"/>
      <c r="T89" s="351"/>
      <c r="U89" s="352"/>
      <c r="V89" s="353"/>
      <c r="W89" s="351"/>
      <c r="X89" s="352"/>
      <c r="Y89" s="353"/>
      <c r="Z89" s="351"/>
      <c r="AA89" s="352"/>
      <c r="AB89" s="353"/>
      <c r="AC89" s="351"/>
      <c r="AD89" s="352"/>
      <c r="AE89" s="353"/>
      <c r="AF89" s="351"/>
      <c r="AG89" s="352"/>
      <c r="AH89" s="353"/>
      <c r="AI89" s="351"/>
      <c r="AJ89" s="352"/>
      <c r="AK89" s="353"/>
      <c r="AL89" s="351"/>
      <c r="AM89" s="352"/>
      <c r="AN89" s="353"/>
      <c r="AO89" s="351"/>
      <c r="AP89" s="352"/>
      <c r="AQ89" s="353"/>
      <c r="AR89" s="443" t="str">
        <f t="shared" si="281"/>
        <v>Remboursement Crédit/Prêt/Dette</v>
      </c>
      <c r="AS89" s="444"/>
      <c r="AT89" s="445"/>
      <c r="AV89" s="210"/>
      <c r="AW89" s="102"/>
      <c r="AX89" s="443" t="str">
        <f t="shared" ref="AX89" si="313">E89</f>
        <v>Remboursement Crédit/Prêt/Dette</v>
      </c>
      <c r="AY89" s="444"/>
      <c r="AZ89" s="445"/>
      <c r="BA89" s="238">
        <f t="shared" ref="BA89" si="314">SUM(MAX(H89,I89),MAX(K89,L89),MAX(N89,O89),MAX(Q89,R89),MAX(T89,U89),MAX(W89,X89),MAX(Z89,AA89),MAX(AC89,AD89),MAX(AF89,AG89),MAX(AI89,AJ89),MAX(AL89,AM89),MAX(AO89,AP89))</f>
        <v>0</v>
      </c>
      <c r="BB89" s="102"/>
      <c r="BC89" s="210"/>
    </row>
    <row r="90" spans="2:55">
      <c r="B90" s="237"/>
      <c r="D90" s="162">
        <f>1+D88</f>
        <v>4</v>
      </c>
      <c r="E90" s="537" t="s">
        <v>140</v>
      </c>
      <c r="F90" s="538"/>
      <c r="G90" s="328"/>
      <c r="H90" s="541" t="str">
        <f>IF(G90="","",G90)</f>
        <v/>
      </c>
      <c r="I90" s="542"/>
      <c r="J90" s="543"/>
      <c r="K90" s="541" t="str">
        <f>IF(H90="","",IF(H90=1,"",H90-1))</f>
        <v/>
      </c>
      <c r="L90" s="542"/>
      <c r="M90" s="543"/>
      <c r="N90" s="541" t="str">
        <f t="shared" ref="N90" si="315">IF(K90="","",IF(K90=1,"",K90-1))</f>
        <v/>
      </c>
      <c r="O90" s="542"/>
      <c r="P90" s="543"/>
      <c r="Q90" s="541" t="str">
        <f t="shared" ref="Q90" si="316">IF(N90="","",IF(N90=1,"",N90-1))</f>
        <v/>
      </c>
      <c r="R90" s="542"/>
      <c r="S90" s="543"/>
      <c r="T90" s="541" t="str">
        <f t="shared" ref="T90" si="317">IF(Q90="","",IF(Q90=1,"",Q90-1))</f>
        <v/>
      </c>
      <c r="U90" s="542"/>
      <c r="V90" s="543"/>
      <c r="W90" s="541" t="str">
        <f t="shared" ref="W90" si="318">IF(T90="","",IF(T90=1,"",T90-1))</f>
        <v/>
      </c>
      <c r="X90" s="542"/>
      <c r="Y90" s="543"/>
      <c r="Z90" s="541" t="str">
        <f t="shared" ref="Z90" si="319">IF(W90="","",IF(W90=1,"",W90-1))</f>
        <v/>
      </c>
      <c r="AA90" s="542"/>
      <c r="AB90" s="543"/>
      <c r="AC90" s="541" t="str">
        <f t="shared" ref="AC90" si="320">IF(Z90="","",IF(Z90=1,"",Z90-1))</f>
        <v/>
      </c>
      <c r="AD90" s="542"/>
      <c r="AE90" s="543"/>
      <c r="AF90" s="541" t="str">
        <f t="shared" ref="AF90" si="321">IF(AC90="","",IF(AC90=1,"",AC90-1))</f>
        <v/>
      </c>
      <c r="AG90" s="542"/>
      <c r="AH90" s="543"/>
      <c r="AI90" s="541" t="str">
        <f t="shared" ref="AI90" si="322">IF(AF90="","",IF(AF90=1,"",AF90-1))</f>
        <v/>
      </c>
      <c r="AJ90" s="542"/>
      <c r="AK90" s="543"/>
      <c r="AL90" s="541" t="str">
        <f t="shared" ref="AL90" si="323">IF(AI90="","",IF(AI90=1,"",AI90-1))</f>
        <v/>
      </c>
      <c r="AM90" s="542"/>
      <c r="AN90" s="543"/>
      <c r="AO90" s="541" t="str">
        <f t="shared" ref="AO90" si="324">IF(AL90="","",IF(AL90=1,"",AL90-1))</f>
        <v/>
      </c>
      <c r="AP90" s="542"/>
      <c r="AQ90" s="543"/>
      <c r="AR90" s="441" t="str">
        <f t="shared" si="281"/>
        <v>Indiquer la date de l'échéance</v>
      </c>
      <c r="AS90" s="442"/>
      <c r="AT90" s="239"/>
      <c r="AV90" s="210"/>
      <c r="AW90" s="102"/>
      <c r="AX90" s="441"/>
      <c r="AY90" s="442"/>
      <c r="AZ90" s="239"/>
      <c r="BA90" s="241"/>
      <c r="BB90" s="102"/>
      <c r="BC90" s="210"/>
    </row>
    <row r="91" spans="2:55" ht="13.15">
      <c r="B91" s="237"/>
      <c r="D91" s="162"/>
      <c r="E91" s="534" t="s">
        <v>88</v>
      </c>
      <c r="F91" s="535"/>
      <c r="G91" s="536"/>
      <c r="H91" s="351"/>
      <c r="I91" s="352"/>
      <c r="J91" s="353"/>
      <c r="K91" s="351"/>
      <c r="L91" s="352"/>
      <c r="M91" s="353"/>
      <c r="N91" s="351"/>
      <c r="O91" s="352"/>
      <c r="P91" s="353"/>
      <c r="Q91" s="351"/>
      <c r="R91" s="352"/>
      <c r="S91" s="353"/>
      <c r="T91" s="351"/>
      <c r="U91" s="352"/>
      <c r="V91" s="353"/>
      <c r="W91" s="351"/>
      <c r="X91" s="352"/>
      <c r="Y91" s="353"/>
      <c r="Z91" s="351"/>
      <c r="AA91" s="352"/>
      <c r="AB91" s="353"/>
      <c r="AC91" s="351"/>
      <c r="AD91" s="352"/>
      <c r="AE91" s="353"/>
      <c r="AF91" s="351"/>
      <c r="AG91" s="352"/>
      <c r="AH91" s="353"/>
      <c r="AI91" s="351"/>
      <c r="AJ91" s="352"/>
      <c r="AK91" s="353"/>
      <c r="AL91" s="351"/>
      <c r="AM91" s="352"/>
      <c r="AN91" s="353"/>
      <c r="AO91" s="351"/>
      <c r="AP91" s="352"/>
      <c r="AQ91" s="353"/>
      <c r="AR91" s="446" t="str">
        <f t="shared" si="281"/>
        <v>Remboursement Crédit/Prêt/Dette</v>
      </c>
      <c r="AS91" s="447"/>
      <c r="AT91" s="448"/>
      <c r="AV91" s="210"/>
      <c r="AW91" s="102"/>
      <c r="AX91" s="446" t="str">
        <f t="shared" ref="AX91" si="325">E91</f>
        <v>Remboursement Crédit/Prêt/Dette</v>
      </c>
      <c r="AY91" s="447"/>
      <c r="AZ91" s="448"/>
      <c r="BA91" s="238">
        <f t="shared" ref="BA91" si="326">SUM(MAX(H91,I91),MAX(K91,L91),MAX(N91,O91),MAX(Q91,R91),MAX(T91,U91),MAX(W91,X91),MAX(Z91,AA91),MAX(AC91,AD91),MAX(AF91,AG91),MAX(AI91,AJ91),MAX(AL91,AM91),MAX(AO91,AP91))</f>
        <v>0</v>
      </c>
      <c r="BB91" s="102"/>
      <c r="BC91" s="210"/>
    </row>
    <row r="92" spans="2:55">
      <c r="B92" s="237"/>
      <c r="D92" s="162">
        <f>1+D90</f>
        <v>5</v>
      </c>
      <c r="E92" s="537" t="s">
        <v>140</v>
      </c>
      <c r="F92" s="538"/>
      <c r="G92" s="328"/>
      <c r="H92" s="541" t="str">
        <f>IF(G92="","",G92)</f>
        <v/>
      </c>
      <c r="I92" s="542"/>
      <c r="J92" s="543"/>
      <c r="K92" s="541" t="str">
        <f>IF(H92="","",IF(H92=1,"",H92-1))</f>
        <v/>
      </c>
      <c r="L92" s="542"/>
      <c r="M92" s="543"/>
      <c r="N92" s="541" t="str">
        <f t="shared" ref="N92" si="327">IF(K92="","",IF(K92=1,"",K92-1))</f>
        <v/>
      </c>
      <c r="O92" s="542"/>
      <c r="P92" s="543"/>
      <c r="Q92" s="541" t="str">
        <f t="shared" ref="Q92" si="328">IF(N92="","",IF(N92=1,"",N92-1))</f>
        <v/>
      </c>
      <c r="R92" s="542"/>
      <c r="S92" s="543"/>
      <c r="T92" s="541" t="str">
        <f t="shared" ref="T92" si="329">IF(Q92="","",IF(Q92=1,"",Q92-1))</f>
        <v/>
      </c>
      <c r="U92" s="542"/>
      <c r="V92" s="543"/>
      <c r="W92" s="541" t="str">
        <f t="shared" ref="W92" si="330">IF(T92="","",IF(T92=1,"",T92-1))</f>
        <v/>
      </c>
      <c r="X92" s="542"/>
      <c r="Y92" s="543"/>
      <c r="Z92" s="541" t="str">
        <f t="shared" ref="Z92" si="331">IF(W92="","",IF(W92=1,"",W92-1))</f>
        <v/>
      </c>
      <c r="AA92" s="542"/>
      <c r="AB92" s="543"/>
      <c r="AC92" s="541" t="str">
        <f t="shared" ref="AC92" si="332">IF(Z92="","",IF(Z92=1,"",Z92-1))</f>
        <v/>
      </c>
      <c r="AD92" s="542"/>
      <c r="AE92" s="543"/>
      <c r="AF92" s="541" t="str">
        <f t="shared" ref="AF92" si="333">IF(AC92="","",IF(AC92=1,"",AC92-1))</f>
        <v/>
      </c>
      <c r="AG92" s="542"/>
      <c r="AH92" s="543"/>
      <c r="AI92" s="541" t="str">
        <f t="shared" ref="AI92" si="334">IF(AF92="","",IF(AF92=1,"",AF92-1))</f>
        <v/>
      </c>
      <c r="AJ92" s="542"/>
      <c r="AK92" s="543"/>
      <c r="AL92" s="541" t="str">
        <f t="shared" ref="AL92" si="335">IF(AI92="","",IF(AI92=1,"",AI92-1))</f>
        <v/>
      </c>
      <c r="AM92" s="542"/>
      <c r="AN92" s="543"/>
      <c r="AO92" s="541" t="str">
        <f t="shared" ref="AO92" si="336">IF(AL92="","",IF(AL92=1,"",AL92-1))</f>
        <v/>
      </c>
      <c r="AP92" s="542"/>
      <c r="AQ92" s="543"/>
      <c r="AR92" s="441" t="str">
        <f t="shared" si="281"/>
        <v>Indiquer la date de l'échéance</v>
      </c>
      <c r="AS92" s="442"/>
      <c r="AT92" s="239"/>
      <c r="AV92" s="210"/>
      <c r="AW92" s="102"/>
      <c r="AX92" s="441"/>
      <c r="AY92" s="442"/>
      <c r="AZ92" s="239"/>
      <c r="BA92" s="241"/>
      <c r="BB92" s="102"/>
      <c r="BC92" s="210"/>
    </row>
    <row r="93" spans="2:55" ht="13.15">
      <c r="B93" s="237"/>
      <c r="D93" s="162"/>
      <c r="E93" s="534" t="s">
        <v>88</v>
      </c>
      <c r="F93" s="535"/>
      <c r="G93" s="536"/>
      <c r="H93" s="351"/>
      <c r="I93" s="352"/>
      <c r="J93" s="353"/>
      <c r="K93" s="351"/>
      <c r="L93" s="352"/>
      <c r="M93" s="353"/>
      <c r="N93" s="351"/>
      <c r="O93" s="352"/>
      <c r="P93" s="353"/>
      <c r="Q93" s="351"/>
      <c r="R93" s="352"/>
      <c r="S93" s="353"/>
      <c r="T93" s="351"/>
      <c r="U93" s="352"/>
      <c r="V93" s="353"/>
      <c r="W93" s="351"/>
      <c r="X93" s="352"/>
      <c r="Y93" s="353"/>
      <c r="Z93" s="351"/>
      <c r="AA93" s="352"/>
      <c r="AB93" s="353"/>
      <c r="AC93" s="351"/>
      <c r="AD93" s="352"/>
      <c r="AE93" s="353"/>
      <c r="AF93" s="351"/>
      <c r="AG93" s="352"/>
      <c r="AH93" s="353"/>
      <c r="AI93" s="351"/>
      <c r="AJ93" s="352"/>
      <c r="AK93" s="353"/>
      <c r="AL93" s="351"/>
      <c r="AM93" s="352"/>
      <c r="AN93" s="353"/>
      <c r="AO93" s="351"/>
      <c r="AP93" s="352"/>
      <c r="AQ93" s="353"/>
      <c r="AR93" s="443" t="str">
        <f t="shared" si="281"/>
        <v>Remboursement Crédit/Prêt/Dette</v>
      </c>
      <c r="AS93" s="444"/>
      <c r="AT93" s="445"/>
      <c r="AV93" s="210"/>
      <c r="AW93" s="102"/>
      <c r="AX93" s="443" t="str">
        <f t="shared" ref="AX93" si="337">E93</f>
        <v>Remboursement Crédit/Prêt/Dette</v>
      </c>
      <c r="AY93" s="444"/>
      <c r="AZ93" s="445"/>
      <c r="BA93" s="238">
        <f t="shared" ref="BA93" si="338">SUM(MAX(H93,I93),MAX(K93,L93),MAX(N93,O93),MAX(Q93,R93),MAX(T93,U93),MAX(W93,X93),MAX(Z93,AA93),MAX(AC93,AD93),MAX(AF93,AG93),MAX(AI93,AJ93),MAX(AL93,AM93),MAX(AO93,AP93))</f>
        <v>0</v>
      </c>
      <c r="BB93" s="102"/>
      <c r="BC93" s="210"/>
    </row>
    <row r="94" spans="2:55">
      <c r="B94" s="237"/>
      <c r="D94" s="162">
        <f>1+D92</f>
        <v>6</v>
      </c>
      <c r="E94" s="537" t="s">
        <v>140</v>
      </c>
      <c r="F94" s="538"/>
      <c r="G94" s="328"/>
      <c r="H94" s="541" t="str">
        <f>IF(G94="","",G94)</f>
        <v/>
      </c>
      <c r="I94" s="542"/>
      <c r="J94" s="543"/>
      <c r="K94" s="541" t="str">
        <f>IF(H94="","",IF(H94=1,"",H94-1))</f>
        <v/>
      </c>
      <c r="L94" s="542"/>
      <c r="M94" s="543"/>
      <c r="N94" s="541" t="str">
        <f t="shared" ref="N94" si="339">IF(K94="","",IF(K94=1,"",K94-1))</f>
        <v/>
      </c>
      <c r="O94" s="542"/>
      <c r="P94" s="543"/>
      <c r="Q94" s="541" t="str">
        <f t="shared" ref="Q94" si="340">IF(N94="","",IF(N94=1,"",N94-1))</f>
        <v/>
      </c>
      <c r="R94" s="542"/>
      <c r="S94" s="543"/>
      <c r="T94" s="541" t="str">
        <f t="shared" ref="T94" si="341">IF(Q94="","",IF(Q94=1,"",Q94-1))</f>
        <v/>
      </c>
      <c r="U94" s="542"/>
      <c r="V94" s="543"/>
      <c r="W94" s="541" t="str">
        <f t="shared" ref="W94" si="342">IF(T94="","",IF(T94=1,"",T94-1))</f>
        <v/>
      </c>
      <c r="X94" s="542"/>
      <c r="Y94" s="543"/>
      <c r="Z94" s="541" t="str">
        <f t="shared" ref="Z94" si="343">IF(W94="","",IF(W94=1,"",W94-1))</f>
        <v/>
      </c>
      <c r="AA94" s="542"/>
      <c r="AB94" s="543"/>
      <c r="AC94" s="541" t="str">
        <f t="shared" ref="AC94" si="344">IF(Z94="","",IF(Z94=1,"",Z94-1))</f>
        <v/>
      </c>
      <c r="AD94" s="542"/>
      <c r="AE94" s="543"/>
      <c r="AF94" s="541" t="str">
        <f t="shared" ref="AF94" si="345">IF(AC94="","",IF(AC94=1,"",AC94-1))</f>
        <v/>
      </c>
      <c r="AG94" s="542"/>
      <c r="AH94" s="543"/>
      <c r="AI94" s="541" t="str">
        <f t="shared" ref="AI94" si="346">IF(AF94="","",IF(AF94=1,"",AF94-1))</f>
        <v/>
      </c>
      <c r="AJ94" s="542"/>
      <c r="AK94" s="543"/>
      <c r="AL94" s="541" t="str">
        <f t="shared" ref="AL94" si="347">IF(AI94="","",IF(AI94=1,"",AI94-1))</f>
        <v/>
      </c>
      <c r="AM94" s="542"/>
      <c r="AN94" s="543"/>
      <c r="AO94" s="541" t="str">
        <f t="shared" ref="AO94" si="348">IF(AL94="","",IF(AL94=1,"",AL94-1))</f>
        <v/>
      </c>
      <c r="AP94" s="542"/>
      <c r="AQ94" s="543"/>
      <c r="AR94" s="441" t="str">
        <f t="shared" si="281"/>
        <v>Indiquer la date de l'échéance</v>
      </c>
      <c r="AS94" s="442"/>
      <c r="AT94" s="239"/>
      <c r="AV94" s="210"/>
      <c r="AW94" s="102"/>
      <c r="AX94" s="441"/>
      <c r="AY94" s="442"/>
      <c r="AZ94" s="239"/>
      <c r="BA94" s="241"/>
      <c r="BB94" s="102"/>
      <c r="BC94" s="210"/>
    </row>
    <row r="95" spans="2:55" ht="13.15">
      <c r="B95" s="237"/>
      <c r="D95" s="162"/>
      <c r="E95" s="534" t="s">
        <v>88</v>
      </c>
      <c r="F95" s="535"/>
      <c r="G95" s="536"/>
      <c r="H95" s="351"/>
      <c r="I95" s="352"/>
      <c r="J95" s="353"/>
      <c r="K95" s="351"/>
      <c r="L95" s="352"/>
      <c r="M95" s="353"/>
      <c r="N95" s="351"/>
      <c r="O95" s="352"/>
      <c r="P95" s="353"/>
      <c r="Q95" s="351"/>
      <c r="R95" s="352"/>
      <c r="S95" s="353"/>
      <c r="T95" s="351"/>
      <c r="U95" s="352"/>
      <c r="V95" s="353"/>
      <c r="W95" s="351"/>
      <c r="X95" s="352"/>
      <c r="Y95" s="353"/>
      <c r="Z95" s="351"/>
      <c r="AA95" s="352"/>
      <c r="AB95" s="353"/>
      <c r="AC95" s="351"/>
      <c r="AD95" s="352"/>
      <c r="AE95" s="353"/>
      <c r="AF95" s="351"/>
      <c r="AG95" s="352"/>
      <c r="AH95" s="353"/>
      <c r="AI95" s="351"/>
      <c r="AJ95" s="352"/>
      <c r="AK95" s="353"/>
      <c r="AL95" s="351"/>
      <c r="AM95" s="352"/>
      <c r="AN95" s="353"/>
      <c r="AO95" s="351"/>
      <c r="AP95" s="352"/>
      <c r="AQ95" s="353"/>
      <c r="AR95" s="446" t="str">
        <f t="shared" si="281"/>
        <v>Remboursement Crédit/Prêt/Dette</v>
      </c>
      <c r="AS95" s="447"/>
      <c r="AT95" s="448"/>
      <c r="AV95" s="210"/>
      <c r="AW95" s="102"/>
      <c r="AX95" s="446" t="str">
        <f t="shared" ref="AX95" si="349">E95</f>
        <v>Remboursement Crédit/Prêt/Dette</v>
      </c>
      <c r="AY95" s="447"/>
      <c r="AZ95" s="448"/>
      <c r="BA95" s="238">
        <f t="shared" ref="BA95" si="350">SUM(MAX(H95,I95),MAX(K95,L95),MAX(N95,O95),MAX(Q95,R95),MAX(T95,U95),MAX(W95,X95),MAX(Z95,AA95),MAX(AC95,AD95),MAX(AF95,AG95),MAX(AI95,AJ95),MAX(AL95,AM95),MAX(AO95,AP95))</f>
        <v>0</v>
      </c>
      <c r="BB95" s="102"/>
      <c r="BC95" s="210"/>
    </row>
    <row r="96" spans="2:55">
      <c r="B96" s="237"/>
      <c r="D96" s="162">
        <f>1+D94</f>
        <v>7</v>
      </c>
      <c r="E96" s="537" t="s">
        <v>140</v>
      </c>
      <c r="F96" s="538"/>
      <c r="G96" s="328"/>
      <c r="H96" s="541" t="str">
        <f>IF(G96="","",G96)</f>
        <v/>
      </c>
      <c r="I96" s="542"/>
      <c r="J96" s="543"/>
      <c r="K96" s="541" t="str">
        <f>IF(H96="","",IF(H96=1,"",H96-1))</f>
        <v/>
      </c>
      <c r="L96" s="542"/>
      <c r="M96" s="543"/>
      <c r="N96" s="541" t="str">
        <f t="shared" ref="N96" si="351">IF(K96="","",IF(K96=1,"",K96-1))</f>
        <v/>
      </c>
      <c r="O96" s="542"/>
      <c r="P96" s="543"/>
      <c r="Q96" s="541" t="str">
        <f t="shared" ref="Q96" si="352">IF(N96="","",IF(N96=1,"",N96-1))</f>
        <v/>
      </c>
      <c r="R96" s="542"/>
      <c r="S96" s="543"/>
      <c r="T96" s="541" t="str">
        <f t="shared" ref="T96" si="353">IF(Q96="","",IF(Q96=1,"",Q96-1))</f>
        <v/>
      </c>
      <c r="U96" s="542"/>
      <c r="V96" s="543"/>
      <c r="W96" s="541" t="str">
        <f t="shared" ref="W96" si="354">IF(T96="","",IF(T96=1,"",T96-1))</f>
        <v/>
      </c>
      <c r="X96" s="542"/>
      <c r="Y96" s="543"/>
      <c r="Z96" s="541" t="str">
        <f t="shared" ref="Z96" si="355">IF(W96="","",IF(W96=1,"",W96-1))</f>
        <v/>
      </c>
      <c r="AA96" s="542"/>
      <c r="AB96" s="543"/>
      <c r="AC96" s="541" t="str">
        <f t="shared" ref="AC96" si="356">IF(Z96="","",IF(Z96=1,"",Z96-1))</f>
        <v/>
      </c>
      <c r="AD96" s="542"/>
      <c r="AE96" s="543"/>
      <c r="AF96" s="541" t="str">
        <f t="shared" ref="AF96" si="357">IF(AC96="","",IF(AC96=1,"",AC96-1))</f>
        <v/>
      </c>
      <c r="AG96" s="542"/>
      <c r="AH96" s="543"/>
      <c r="AI96" s="541" t="str">
        <f t="shared" ref="AI96" si="358">IF(AF96="","",IF(AF96=1,"",AF96-1))</f>
        <v/>
      </c>
      <c r="AJ96" s="542"/>
      <c r="AK96" s="543"/>
      <c r="AL96" s="541" t="str">
        <f t="shared" ref="AL96" si="359">IF(AI96="","",IF(AI96=1,"",AI96-1))</f>
        <v/>
      </c>
      <c r="AM96" s="542"/>
      <c r="AN96" s="543"/>
      <c r="AO96" s="541" t="str">
        <f t="shared" ref="AO96" si="360">IF(AL96="","",IF(AL96=1,"",AL96-1))</f>
        <v/>
      </c>
      <c r="AP96" s="542"/>
      <c r="AQ96" s="543"/>
      <c r="AR96" s="441" t="str">
        <f t="shared" si="281"/>
        <v>Indiquer la date de l'échéance</v>
      </c>
      <c r="AS96" s="442"/>
      <c r="AT96" s="239"/>
      <c r="AV96" s="210"/>
      <c r="AW96" s="102"/>
      <c r="AX96" s="441"/>
      <c r="AY96" s="442"/>
      <c r="AZ96" s="239"/>
      <c r="BA96" s="241"/>
      <c r="BB96" s="102"/>
      <c r="BC96" s="210"/>
    </row>
    <row r="97" spans="2:55" ht="13.15">
      <c r="B97" s="237"/>
      <c r="D97" s="162"/>
      <c r="E97" s="534" t="s">
        <v>88</v>
      </c>
      <c r="F97" s="535"/>
      <c r="G97" s="536"/>
      <c r="H97" s="351"/>
      <c r="I97" s="352"/>
      <c r="J97" s="353"/>
      <c r="K97" s="351"/>
      <c r="L97" s="352"/>
      <c r="M97" s="353"/>
      <c r="N97" s="351"/>
      <c r="O97" s="352"/>
      <c r="P97" s="353"/>
      <c r="Q97" s="351"/>
      <c r="R97" s="352"/>
      <c r="S97" s="353"/>
      <c r="T97" s="351"/>
      <c r="U97" s="352"/>
      <c r="V97" s="353"/>
      <c r="W97" s="351"/>
      <c r="X97" s="352"/>
      <c r="Y97" s="353"/>
      <c r="Z97" s="351"/>
      <c r="AA97" s="352"/>
      <c r="AB97" s="353"/>
      <c r="AC97" s="351"/>
      <c r="AD97" s="352"/>
      <c r="AE97" s="353"/>
      <c r="AF97" s="351"/>
      <c r="AG97" s="352"/>
      <c r="AH97" s="353"/>
      <c r="AI97" s="351"/>
      <c r="AJ97" s="352"/>
      <c r="AK97" s="353"/>
      <c r="AL97" s="351"/>
      <c r="AM97" s="352"/>
      <c r="AN97" s="353"/>
      <c r="AO97" s="351"/>
      <c r="AP97" s="352"/>
      <c r="AQ97" s="353"/>
      <c r="AR97" s="443" t="str">
        <f t="shared" si="281"/>
        <v>Remboursement Crédit/Prêt/Dette</v>
      </c>
      <c r="AS97" s="444"/>
      <c r="AT97" s="445"/>
      <c r="AV97" s="210"/>
      <c r="AW97" s="102"/>
      <c r="AX97" s="443" t="str">
        <f t="shared" ref="AX97" si="361">E97</f>
        <v>Remboursement Crédit/Prêt/Dette</v>
      </c>
      <c r="AY97" s="444"/>
      <c r="AZ97" s="445"/>
      <c r="BA97" s="238">
        <f t="shared" ref="BA97" si="362">SUM(MAX(H97,I97),MAX(K97,L97),MAX(N97,O97),MAX(Q97,R97),MAX(T97,U97),MAX(W97,X97),MAX(Z97,AA97),MAX(AC97,AD97),MAX(AF97,AG97),MAX(AI97,AJ97),MAX(AL97,AM97),MAX(AO97,AP97))</f>
        <v>0</v>
      </c>
      <c r="BB97" s="102"/>
      <c r="BC97" s="210"/>
    </row>
    <row r="98" spans="2:55">
      <c r="B98" s="237"/>
      <c r="D98" s="162">
        <f>1+D96</f>
        <v>8</v>
      </c>
      <c r="E98" s="537" t="s">
        <v>140</v>
      </c>
      <c r="F98" s="538"/>
      <c r="G98" s="328"/>
      <c r="H98" s="541" t="str">
        <f>IF(G98="","",G98)</f>
        <v/>
      </c>
      <c r="I98" s="542"/>
      <c r="J98" s="543"/>
      <c r="K98" s="541" t="str">
        <f>IF(H98="","",IF(H98=1,"",H98-1))</f>
        <v/>
      </c>
      <c r="L98" s="542"/>
      <c r="M98" s="543"/>
      <c r="N98" s="541" t="str">
        <f t="shared" ref="N98" si="363">IF(K98="","",IF(K98=1,"",K98-1))</f>
        <v/>
      </c>
      <c r="O98" s="542"/>
      <c r="P98" s="543"/>
      <c r="Q98" s="541" t="str">
        <f t="shared" ref="Q98" si="364">IF(N98="","",IF(N98=1,"",N98-1))</f>
        <v/>
      </c>
      <c r="R98" s="542"/>
      <c r="S98" s="543"/>
      <c r="T98" s="541" t="str">
        <f t="shared" ref="T98" si="365">IF(Q98="","",IF(Q98=1,"",Q98-1))</f>
        <v/>
      </c>
      <c r="U98" s="542"/>
      <c r="V98" s="543"/>
      <c r="W98" s="541" t="str">
        <f t="shared" ref="W98" si="366">IF(T98="","",IF(T98=1,"",T98-1))</f>
        <v/>
      </c>
      <c r="X98" s="542"/>
      <c r="Y98" s="543"/>
      <c r="Z98" s="541" t="str">
        <f t="shared" ref="Z98" si="367">IF(W98="","",IF(W98=1,"",W98-1))</f>
        <v/>
      </c>
      <c r="AA98" s="542"/>
      <c r="AB98" s="543"/>
      <c r="AC98" s="541" t="str">
        <f t="shared" ref="AC98" si="368">IF(Z98="","",IF(Z98=1,"",Z98-1))</f>
        <v/>
      </c>
      <c r="AD98" s="542"/>
      <c r="AE98" s="543"/>
      <c r="AF98" s="541" t="str">
        <f t="shared" ref="AF98" si="369">IF(AC98="","",IF(AC98=1,"",AC98-1))</f>
        <v/>
      </c>
      <c r="AG98" s="542"/>
      <c r="AH98" s="543"/>
      <c r="AI98" s="541" t="str">
        <f t="shared" ref="AI98" si="370">IF(AF98="","",IF(AF98=1,"",AF98-1))</f>
        <v/>
      </c>
      <c r="AJ98" s="542"/>
      <c r="AK98" s="543"/>
      <c r="AL98" s="541" t="str">
        <f t="shared" ref="AL98" si="371">IF(AI98="","",IF(AI98=1,"",AI98-1))</f>
        <v/>
      </c>
      <c r="AM98" s="542"/>
      <c r="AN98" s="543"/>
      <c r="AO98" s="541" t="str">
        <f t="shared" ref="AO98" si="372">IF(AL98="","",IF(AL98=1,"",AL98-1))</f>
        <v/>
      </c>
      <c r="AP98" s="542"/>
      <c r="AQ98" s="543"/>
      <c r="AR98" s="441" t="str">
        <f t="shared" si="281"/>
        <v>Indiquer la date de l'échéance</v>
      </c>
      <c r="AS98" s="442"/>
      <c r="AT98" s="239"/>
      <c r="AV98" s="210"/>
      <c r="AW98" s="102"/>
      <c r="AX98" s="441"/>
      <c r="AY98" s="442"/>
      <c r="AZ98" s="239"/>
      <c r="BA98" s="241"/>
      <c r="BB98" s="102"/>
      <c r="BC98" s="210"/>
    </row>
    <row r="99" spans="2:55" ht="13.15">
      <c r="B99" s="237"/>
      <c r="D99" s="162"/>
      <c r="E99" s="534" t="s">
        <v>88</v>
      </c>
      <c r="F99" s="535"/>
      <c r="G99" s="536"/>
      <c r="H99" s="351"/>
      <c r="I99" s="352"/>
      <c r="J99" s="353"/>
      <c r="K99" s="351"/>
      <c r="L99" s="352"/>
      <c r="M99" s="353"/>
      <c r="N99" s="351"/>
      <c r="O99" s="352"/>
      <c r="P99" s="353"/>
      <c r="Q99" s="351"/>
      <c r="R99" s="352"/>
      <c r="S99" s="353"/>
      <c r="T99" s="351"/>
      <c r="U99" s="352"/>
      <c r="V99" s="353"/>
      <c r="W99" s="351"/>
      <c r="X99" s="352"/>
      <c r="Y99" s="353"/>
      <c r="Z99" s="351"/>
      <c r="AA99" s="352"/>
      <c r="AB99" s="353"/>
      <c r="AC99" s="351"/>
      <c r="AD99" s="352"/>
      <c r="AE99" s="353"/>
      <c r="AF99" s="351"/>
      <c r="AG99" s="352"/>
      <c r="AH99" s="353"/>
      <c r="AI99" s="351"/>
      <c r="AJ99" s="352"/>
      <c r="AK99" s="353"/>
      <c r="AL99" s="351"/>
      <c r="AM99" s="352"/>
      <c r="AN99" s="353"/>
      <c r="AO99" s="351"/>
      <c r="AP99" s="352"/>
      <c r="AQ99" s="353"/>
      <c r="AR99" s="446" t="str">
        <f t="shared" si="281"/>
        <v>Remboursement Crédit/Prêt/Dette</v>
      </c>
      <c r="AS99" s="447"/>
      <c r="AT99" s="448"/>
      <c r="AV99" s="210"/>
      <c r="AW99" s="102"/>
      <c r="AX99" s="446" t="str">
        <f t="shared" ref="AX99" si="373">E99</f>
        <v>Remboursement Crédit/Prêt/Dette</v>
      </c>
      <c r="AY99" s="447"/>
      <c r="AZ99" s="448"/>
      <c r="BA99" s="238">
        <f t="shared" ref="BA99" si="374">SUM(MAX(H99,I99),MAX(K99,L99),MAX(N99,O99),MAX(Q99,R99),MAX(T99,U99),MAX(W99,X99),MAX(Z99,AA99),MAX(AC99,AD99),MAX(AF99,AG99),MAX(AI99,AJ99),MAX(AL99,AM99),MAX(AO99,AP99))</f>
        <v>0</v>
      </c>
      <c r="BB99" s="102"/>
      <c r="BC99" s="210"/>
    </row>
    <row r="100" spans="2:55">
      <c r="B100" s="237"/>
      <c r="D100" s="162">
        <f>1+D98</f>
        <v>9</v>
      </c>
      <c r="E100" s="537" t="s">
        <v>140</v>
      </c>
      <c r="F100" s="538"/>
      <c r="G100" s="328"/>
      <c r="H100" s="541" t="str">
        <f>IF(G100="","",G100)</f>
        <v/>
      </c>
      <c r="I100" s="542"/>
      <c r="J100" s="543"/>
      <c r="K100" s="541" t="str">
        <f>IF(H100="","",IF(H100=1,"",H100-1))</f>
        <v/>
      </c>
      <c r="L100" s="542"/>
      <c r="M100" s="543"/>
      <c r="N100" s="541" t="str">
        <f t="shared" ref="N100" si="375">IF(K100="","",IF(K100=1,"",K100-1))</f>
        <v/>
      </c>
      <c r="O100" s="542"/>
      <c r="P100" s="543"/>
      <c r="Q100" s="541" t="str">
        <f t="shared" ref="Q100" si="376">IF(N100="","",IF(N100=1,"",N100-1))</f>
        <v/>
      </c>
      <c r="R100" s="542"/>
      <c r="S100" s="543"/>
      <c r="T100" s="541" t="str">
        <f t="shared" ref="T100" si="377">IF(Q100="","",IF(Q100=1,"",Q100-1))</f>
        <v/>
      </c>
      <c r="U100" s="542"/>
      <c r="V100" s="543"/>
      <c r="W100" s="541" t="str">
        <f t="shared" ref="W100" si="378">IF(T100="","",IF(T100=1,"",T100-1))</f>
        <v/>
      </c>
      <c r="X100" s="542"/>
      <c r="Y100" s="543"/>
      <c r="Z100" s="541" t="str">
        <f t="shared" ref="Z100" si="379">IF(W100="","",IF(W100=1,"",W100-1))</f>
        <v/>
      </c>
      <c r="AA100" s="542"/>
      <c r="AB100" s="543"/>
      <c r="AC100" s="541" t="str">
        <f t="shared" ref="AC100" si="380">IF(Z100="","",IF(Z100=1,"",Z100-1))</f>
        <v/>
      </c>
      <c r="AD100" s="542"/>
      <c r="AE100" s="543"/>
      <c r="AF100" s="541" t="str">
        <f t="shared" ref="AF100" si="381">IF(AC100="","",IF(AC100=1,"",AC100-1))</f>
        <v/>
      </c>
      <c r="AG100" s="542"/>
      <c r="AH100" s="543"/>
      <c r="AI100" s="541" t="str">
        <f t="shared" ref="AI100" si="382">IF(AF100="","",IF(AF100=1,"",AF100-1))</f>
        <v/>
      </c>
      <c r="AJ100" s="542"/>
      <c r="AK100" s="543"/>
      <c r="AL100" s="541" t="str">
        <f t="shared" ref="AL100" si="383">IF(AI100="","",IF(AI100=1,"",AI100-1))</f>
        <v/>
      </c>
      <c r="AM100" s="542"/>
      <c r="AN100" s="543"/>
      <c r="AO100" s="541" t="str">
        <f t="shared" ref="AO100" si="384">IF(AL100="","",IF(AL100=1,"",AL100-1))</f>
        <v/>
      </c>
      <c r="AP100" s="542"/>
      <c r="AQ100" s="543"/>
      <c r="AR100" s="441" t="str">
        <f t="shared" si="281"/>
        <v>Indiquer la date de l'échéance</v>
      </c>
      <c r="AS100" s="442"/>
      <c r="AT100" s="239"/>
      <c r="AV100" s="210"/>
      <c r="AW100" s="102"/>
      <c r="AX100" s="441"/>
      <c r="AY100" s="442"/>
      <c r="AZ100" s="239"/>
      <c r="BA100" s="241"/>
      <c r="BB100" s="102"/>
      <c r="BC100" s="210"/>
    </row>
    <row r="101" spans="2:55" ht="13.15">
      <c r="B101" s="237"/>
      <c r="D101" s="162"/>
      <c r="E101" s="534" t="s">
        <v>88</v>
      </c>
      <c r="F101" s="535"/>
      <c r="G101" s="536"/>
      <c r="H101" s="351"/>
      <c r="I101" s="352"/>
      <c r="J101" s="353"/>
      <c r="K101" s="351"/>
      <c r="L101" s="352"/>
      <c r="M101" s="353"/>
      <c r="N101" s="351"/>
      <c r="O101" s="352"/>
      <c r="P101" s="353"/>
      <c r="Q101" s="351"/>
      <c r="R101" s="352"/>
      <c r="S101" s="353"/>
      <c r="T101" s="351"/>
      <c r="U101" s="352"/>
      <c r="V101" s="353"/>
      <c r="W101" s="351"/>
      <c r="X101" s="352"/>
      <c r="Y101" s="353"/>
      <c r="Z101" s="351"/>
      <c r="AA101" s="352"/>
      <c r="AB101" s="353"/>
      <c r="AC101" s="351"/>
      <c r="AD101" s="352"/>
      <c r="AE101" s="353"/>
      <c r="AF101" s="351"/>
      <c r="AG101" s="352"/>
      <c r="AH101" s="353"/>
      <c r="AI101" s="351"/>
      <c r="AJ101" s="352"/>
      <c r="AK101" s="353"/>
      <c r="AL101" s="351"/>
      <c r="AM101" s="352"/>
      <c r="AN101" s="353"/>
      <c r="AO101" s="351"/>
      <c r="AP101" s="352"/>
      <c r="AQ101" s="353"/>
      <c r="AR101" s="443" t="str">
        <f t="shared" si="281"/>
        <v>Remboursement Crédit/Prêt/Dette</v>
      </c>
      <c r="AS101" s="444"/>
      <c r="AT101" s="445"/>
      <c r="AV101" s="210"/>
      <c r="AW101" s="102"/>
      <c r="AX101" s="443" t="str">
        <f t="shared" ref="AX101" si="385">E101</f>
        <v>Remboursement Crédit/Prêt/Dette</v>
      </c>
      <c r="AY101" s="444"/>
      <c r="AZ101" s="445"/>
      <c r="BA101" s="238">
        <f t="shared" ref="BA101" si="386">SUM(MAX(H101,I101),MAX(K101,L101),MAX(N101,O101),MAX(Q101,R101),MAX(T101,U101),MAX(W101,X101),MAX(Z101,AA101),MAX(AC101,AD101),MAX(AF101,AG101),MAX(AI101,AJ101),MAX(AL101,AM101),MAX(AO101,AP101))</f>
        <v>0</v>
      </c>
      <c r="BB101" s="102"/>
      <c r="BC101" s="210"/>
    </row>
    <row r="102" spans="2:55">
      <c r="B102" s="237"/>
      <c r="D102" s="162">
        <f>1+D100</f>
        <v>10</v>
      </c>
      <c r="E102" s="537" t="s">
        <v>140</v>
      </c>
      <c r="F102" s="538"/>
      <c r="G102" s="328"/>
      <c r="H102" s="541" t="str">
        <f>IF(G102="","",G102)</f>
        <v/>
      </c>
      <c r="I102" s="542"/>
      <c r="J102" s="543"/>
      <c r="K102" s="541" t="str">
        <f>IF(H102="","",IF(H102=1,"",H102-1))</f>
        <v/>
      </c>
      <c r="L102" s="542"/>
      <c r="M102" s="543"/>
      <c r="N102" s="541" t="str">
        <f t="shared" ref="N102" si="387">IF(K102="","",IF(K102=1,"",K102-1))</f>
        <v/>
      </c>
      <c r="O102" s="542"/>
      <c r="P102" s="543"/>
      <c r="Q102" s="541" t="str">
        <f t="shared" ref="Q102" si="388">IF(N102="","",IF(N102=1,"",N102-1))</f>
        <v/>
      </c>
      <c r="R102" s="542"/>
      <c r="S102" s="543"/>
      <c r="T102" s="541" t="str">
        <f t="shared" ref="T102" si="389">IF(Q102="","",IF(Q102=1,"",Q102-1))</f>
        <v/>
      </c>
      <c r="U102" s="542"/>
      <c r="V102" s="543"/>
      <c r="W102" s="541" t="str">
        <f t="shared" ref="W102" si="390">IF(T102="","",IF(T102=1,"",T102-1))</f>
        <v/>
      </c>
      <c r="X102" s="542"/>
      <c r="Y102" s="543"/>
      <c r="Z102" s="541" t="str">
        <f t="shared" ref="Z102" si="391">IF(W102="","",IF(W102=1,"",W102-1))</f>
        <v/>
      </c>
      <c r="AA102" s="542"/>
      <c r="AB102" s="543"/>
      <c r="AC102" s="541" t="str">
        <f t="shared" ref="AC102" si="392">IF(Z102="","",IF(Z102=1,"",Z102-1))</f>
        <v/>
      </c>
      <c r="AD102" s="542"/>
      <c r="AE102" s="543"/>
      <c r="AF102" s="541" t="str">
        <f t="shared" ref="AF102" si="393">IF(AC102="","",IF(AC102=1,"",AC102-1))</f>
        <v/>
      </c>
      <c r="AG102" s="542"/>
      <c r="AH102" s="543"/>
      <c r="AI102" s="541" t="str">
        <f t="shared" ref="AI102" si="394">IF(AF102="","",IF(AF102=1,"",AF102-1))</f>
        <v/>
      </c>
      <c r="AJ102" s="542"/>
      <c r="AK102" s="543"/>
      <c r="AL102" s="541" t="str">
        <f t="shared" ref="AL102" si="395">IF(AI102="","",IF(AI102=1,"",AI102-1))</f>
        <v/>
      </c>
      <c r="AM102" s="542"/>
      <c r="AN102" s="543"/>
      <c r="AO102" s="541" t="str">
        <f t="shared" ref="AO102" si="396">IF(AL102="","",IF(AL102=1,"",AL102-1))</f>
        <v/>
      </c>
      <c r="AP102" s="542"/>
      <c r="AQ102" s="543"/>
      <c r="AR102" s="441" t="str">
        <f t="shared" si="281"/>
        <v>Indiquer la date de l'échéance</v>
      </c>
      <c r="AS102" s="442"/>
      <c r="AT102" s="239"/>
      <c r="AV102" s="210"/>
      <c r="AW102" s="102"/>
      <c r="AX102" s="441"/>
      <c r="AY102" s="442"/>
      <c r="AZ102" s="239"/>
      <c r="BA102" s="241"/>
      <c r="BB102" s="102"/>
      <c r="BC102" s="210"/>
    </row>
    <row r="103" spans="2:55" ht="13.15">
      <c r="D103" s="1"/>
      <c r="E103" s="509" t="s">
        <v>139</v>
      </c>
      <c r="F103" s="509"/>
      <c r="G103" s="509"/>
      <c r="H103" s="544">
        <f>SUM(MAX(H83,I83),MAX(H85,I85),MAX(H87,I87),MAX(H89,I89),MAX(H91,I91),MAX(H93,I93),MAX(H95,I95),MAX(H97,I97),MAX(H99,I99),MAX(H101,I101))</f>
        <v>0</v>
      </c>
      <c r="I103" s="545"/>
      <c r="J103" s="242"/>
      <c r="K103" s="544">
        <f t="shared" ref="K103" si="397">SUM(MAX(K83,L83),MAX(K85,L85),MAX(K87,L87),MAX(K89,L89),MAX(K91,L91),MAX(K93,L93),MAX(K95,L95),MAX(K97,L97),MAX(K99,L99),MAX(K101,L101))</f>
        <v>0</v>
      </c>
      <c r="L103" s="545"/>
      <c r="M103" s="242"/>
      <c r="N103" s="544">
        <f t="shared" ref="N103" si="398">SUM(MAX(N83,O83),MAX(N85,O85),MAX(N87,O87),MAX(N89,O89),MAX(N91,O91),MAX(N93,O93),MAX(N95,O95),MAX(N97,O97),MAX(N99,O99),MAX(N101,O101))</f>
        <v>0</v>
      </c>
      <c r="O103" s="545"/>
      <c r="P103" s="242"/>
      <c r="Q103" s="544">
        <f t="shared" ref="Q103" si="399">SUM(MAX(Q83,R83),MAX(Q85,R85),MAX(Q87,R87),MAX(Q89,R89),MAX(Q91,R91),MAX(Q93,R93),MAX(Q95,R95),MAX(Q97,R97),MAX(Q99,R99),MAX(Q101,R101))</f>
        <v>0</v>
      </c>
      <c r="R103" s="545"/>
      <c r="S103" s="242"/>
      <c r="T103" s="544">
        <f t="shared" ref="T103" si="400">SUM(MAX(T83,U83),MAX(T85,U85),MAX(T87,U87),MAX(T89,U89),MAX(T91,U91),MAX(T93,U93),MAX(T95,U95),MAX(T97,U97),MAX(T99,U99),MAX(T101,U101))</f>
        <v>0</v>
      </c>
      <c r="U103" s="545"/>
      <c r="V103" s="242"/>
      <c r="W103" s="544">
        <f t="shared" ref="W103" si="401">SUM(MAX(W83,X83),MAX(W85,X85),MAX(W87,X87),MAX(W89,X89),MAX(W91,X91),MAX(W93,X93),MAX(W95,X95),MAX(W97,X97),MAX(W99,X99),MAX(W101,X101))</f>
        <v>0</v>
      </c>
      <c r="X103" s="545"/>
      <c r="Y103" s="242"/>
      <c r="Z103" s="544">
        <f t="shared" ref="Z103" si="402">SUM(MAX(Z83,AA83),MAX(Z85,AA85),MAX(Z87,AA87),MAX(Z89,AA89),MAX(Z91,AA91),MAX(Z93,AA93),MAX(Z95,AA95),MAX(Z97,AA97),MAX(Z99,AA99),MAX(Z101,AA101))</f>
        <v>0</v>
      </c>
      <c r="AA103" s="545"/>
      <c r="AB103" s="242"/>
      <c r="AC103" s="544">
        <f t="shared" ref="AC103" si="403">SUM(MAX(AC83,AD83),MAX(AC85,AD85),MAX(AC87,AD87),MAX(AC89,AD89),MAX(AC91,AD91),MAX(AC93,AD93),MAX(AC95,AD95),MAX(AC97,AD97),MAX(AC99,AD99),MAX(AC101,AD101))</f>
        <v>0</v>
      </c>
      <c r="AD103" s="545"/>
      <c r="AE103" s="242"/>
      <c r="AF103" s="544">
        <f t="shared" ref="AF103" si="404">SUM(MAX(AF83,AG83),MAX(AF85,AG85),MAX(AF87,AG87),MAX(AF89,AG89),MAX(AF91,AG91),MAX(AF93,AG93),MAX(AF95,AG95),MAX(AF97,AG97),MAX(AF99,AG99),MAX(AF101,AG101))</f>
        <v>0</v>
      </c>
      <c r="AG103" s="545"/>
      <c r="AH103" s="242"/>
      <c r="AI103" s="544">
        <f t="shared" ref="AI103" si="405">SUM(MAX(AI83,AJ83),MAX(AI85,AJ85),MAX(AI87,AJ87),MAX(AI89,AJ89),MAX(AI91,AJ91),MAX(AI93,AJ93),MAX(AI95,AJ95),MAX(AI97,AJ97),MAX(AI99,AJ99),MAX(AI101,AJ101))</f>
        <v>0</v>
      </c>
      <c r="AJ103" s="545"/>
      <c r="AK103" s="242"/>
      <c r="AL103" s="544">
        <f t="shared" ref="AL103" si="406">SUM(MAX(AL83,AM83),MAX(AL85,AM85),MAX(AL87,AM87),MAX(AL89,AM89),MAX(AL91,AM91),MAX(AL93,AM93),MAX(AL95,AM95),MAX(AL97,AM97),MAX(AL99,AM99),MAX(AL101,AM101))</f>
        <v>0</v>
      </c>
      <c r="AM103" s="545"/>
      <c r="AN103" s="242"/>
      <c r="AO103" s="544">
        <f t="shared" ref="AO103" si="407">SUM(MAX(AO83,AP83),MAX(AO85,AP85),MAX(AO87,AP87),MAX(AO89,AP89),MAX(AO91,AP91),MAX(AO93,AP93),MAX(AO95,AP95),MAX(AO97,AP97),MAX(AO99,AP99),MAX(AO101,AP101))</f>
        <v>0</v>
      </c>
      <c r="AP103" s="545"/>
      <c r="AQ103" s="242"/>
      <c r="AR103" s="473" t="s">
        <v>251</v>
      </c>
      <c r="AS103" s="481"/>
      <c r="AT103" s="481"/>
      <c r="AV103" s="210"/>
      <c r="AW103" s="224"/>
      <c r="AX103" s="400" t="s">
        <v>269</v>
      </c>
      <c r="AY103" s="400"/>
      <c r="AZ103" s="400"/>
      <c r="BA103" s="243">
        <f>SUM(BA83,BA85,BA87,BA89,BA91,BA93,BA95,BA97,BA99,BA101)</f>
        <v>0</v>
      </c>
      <c r="BB103" s="102"/>
      <c r="BC103" s="210"/>
    </row>
    <row r="104" spans="2:55" s="1" customFormat="1" ht="25.9" customHeight="1">
      <c r="AV104" s="210"/>
      <c r="AW104" s="102"/>
      <c r="AX104" s="102"/>
      <c r="AY104" s="102"/>
      <c r="AZ104" s="102"/>
      <c r="BA104" s="102"/>
      <c r="BB104" s="102"/>
      <c r="BC104" s="210"/>
    </row>
    <row r="105" spans="2:55" ht="13.5" thickBot="1">
      <c r="D105" s="394" t="s">
        <v>503</v>
      </c>
      <c r="E105" s="449" t="s">
        <v>234</v>
      </c>
      <c r="F105" s="450"/>
      <c r="G105" s="451"/>
      <c r="H105" s="514">
        <f>H7</f>
        <v>44197</v>
      </c>
      <c r="I105" s="514"/>
      <c r="J105" s="514"/>
      <c r="K105" s="514">
        <f>K7</f>
        <v>44229</v>
      </c>
      <c r="L105" s="514"/>
      <c r="M105" s="514"/>
      <c r="N105" s="514">
        <f>N7</f>
        <v>44261</v>
      </c>
      <c r="O105" s="514"/>
      <c r="P105" s="514"/>
      <c r="Q105" s="514">
        <f>Q7</f>
        <v>44293</v>
      </c>
      <c r="R105" s="514"/>
      <c r="S105" s="514"/>
      <c r="T105" s="514">
        <f>T7</f>
        <v>44325</v>
      </c>
      <c r="U105" s="514"/>
      <c r="V105" s="514"/>
      <c r="W105" s="514">
        <f>W7</f>
        <v>44357</v>
      </c>
      <c r="X105" s="514"/>
      <c r="Y105" s="514"/>
      <c r="Z105" s="514">
        <f>Z7</f>
        <v>44389</v>
      </c>
      <c r="AA105" s="514"/>
      <c r="AB105" s="514"/>
      <c r="AC105" s="514">
        <f>AC7</f>
        <v>44421</v>
      </c>
      <c r="AD105" s="514"/>
      <c r="AE105" s="514"/>
      <c r="AF105" s="514">
        <f>AF7</f>
        <v>44453</v>
      </c>
      <c r="AG105" s="514"/>
      <c r="AH105" s="514"/>
      <c r="AI105" s="514">
        <f>AI7</f>
        <v>44485</v>
      </c>
      <c r="AJ105" s="514"/>
      <c r="AK105" s="514"/>
      <c r="AL105" s="514">
        <f>AL7</f>
        <v>44517</v>
      </c>
      <c r="AM105" s="514"/>
      <c r="AN105" s="514"/>
      <c r="AO105" s="514">
        <f>AO7</f>
        <v>44549</v>
      </c>
      <c r="AP105" s="514"/>
      <c r="AQ105" s="514"/>
      <c r="AR105" s="449" t="s">
        <v>234</v>
      </c>
      <c r="AS105" s="450"/>
      <c r="AT105" s="451"/>
      <c r="AV105" s="210"/>
      <c r="AW105" s="102"/>
      <c r="AX105" s="449" t="s">
        <v>234</v>
      </c>
      <c r="AY105" s="450"/>
      <c r="AZ105" s="451"/>
      <c r="BA105" s="102"/>
      <c r="BB105" s="102"/>
      <c r="BC105" s="210"/>
    </row>
    <row r="106" spans="2:55" ht="13.5" thickBot="1">
      <c r="D106" s="394"/>
      <c r="E106" s="611" t="s">
        <v>299</v>
      </c>
      <c r="F106" s="612"/>
      <c r="G106" s="613"/>
      <c r="H106" s="562">
        <f>H189</f>
        <v>0</v>
      </c>
      <c r="I106" s="563"/>
      <c r="J106" s="564"/>
      <c r="K106" s="559">
        <f t="shared" ref="K106" si="408">K189</f>
        <v>0</v>
      </c>
      <c r="L106" s="560"/>
      <c r="M106" s="561"/>
      <c r="N106" s="559">
        <f t="shared" ref="N106" si="409">N189</f>
        <v>0</v>
      </c>
      <c r="O106" s="560"/>
      <c r="P106" s="561"/>
      <c r="Q106" s="559">
        <f t="shared" ref="Q106" si="410">Q189</f>
        <v>0</v>
      </c>
      <c r="R106" s="560"/>
      <c r="S106" s="561"/>
      <c r="T106" s="559">
        <f t="shared" ref="T106" si="411">T189</f>
        <v>0</v>
      </c>
      <c r="U106" s="560"/>
      <c r="V106" s="561"/>
      <c r="W106" s="559">
        <f t="shared" ref="W106" si="412">W189</f>
        <v>0</v>
      </c>
      <c r="X106" s="560"/>
      <c r="Y106" s="561"/>
      <c r="Z106" s="559">
        <f t="shared" ref="Z106" si="413">Z189</f>
        <v>0</v>
      </c>
      <c r="AA106" s="560"/>
      <c r="AB106" s="561"/>
      <c r="AC106" s="559">
        <f t="shared" ref="AC106" si="414">AC189</f>
        <v>0</v>
      </c>
      <c r="AD106" s="560"/>
      <c r="AE106" s="561"/>
      <c r="AF106" s="559">
        <f t="shared" ref="AF106" si="415">AF189</f>
        <v>0</v>
      </c>
      <c r="AG106" s="560"/>
      <c r="AH106" s="561"/>
      <c r="AI106" s="559">
        <f t="shared" ref="AI106" si="416">AI189</f>
        <v>0</v>
      </c>
      <c r="AJ106" s="560"/>
      <c r="AK106" s="561"/>
      <c r="AL106" s="559">
        <f t="shared" ref="AL106" si="417">AL189</f>
        <v>0</v>
      </c>
      <c r="AM106" s="560"/>
      <c r="AN106" s="561"/>
      <c r="AO106" s="559">
        <f t="shared" ref="AO106" si="418">AO189</f>
        <v>0</v>
      </c>
      <c r="AP106" s="560"/>
      <c r="AQ106" s="560"/>
      <c r="AR106" s="491" t="s">
        <v>300</v>
      </c>
      <c r="AS106" s="492"/>
      <c r="AT106" s="493"/>
      <c r="AV106" s="210"/>
      <c r="AW106" s="102"/>
      <c r="AX106" s="455"/>
      <c r="AY106" s="439"/>
      <c r="AZ106" s="456"/>
      <c r="BA106" s="102"/>
      <c r="BB106" s="102"/>
      <c r="BC106" s="210"/>
    </row>
    <row r="107" spans="2:55">
      <c r="D107" s="394"/>
      <c r="E107" s="452" t="s">
        <v>301</v>
      </c>
      <c r="F107" s="453"/>
      <c r="G107" s="454"/>
      <c r="H107" s="244" t="s">
        <v>59</v>
      </c>
      <c r="I107" s="553" t="s">
        <v>60</v>
      </c>
      <c r="J107" s="554"/>
      <c r="K107" s="245" t="s">
        <v>59</v>
      </c>
      <c r="L107" s="555" t="s">
        <v>60</v>
      </c>
      <c r="M107" s="556"/>
      <c r="N107" s="245" t="s">
        <v>59</v>
      </c>
      <c r="O107" s="555" t="s">
        <v>60</v>
      </c>
      <c r="P107" s="556"/>
      <c r="Q107" s="245" t="s">
        <v>59</v>
      </c>
      <c r="R107" s="555" t="s">
        <v>60</v>
      </c>
      <c r="S107" s="556"/>
      <c r="T107" s="245" t="s">
        <v>59</v>
      </c>
      <c r="U107" s="555" t="s">
        <v>60</v>
      </c>
      <c r="V107" s="556"/>
      <c r="W107" s="245" t="s">
        <v>59</v>
      </c>
      <c r="X107" s="555" t="s">
        <v>60</v>
      </c>
      <c r="Y107" s="556"/>
      <c r="Z107" s="245" t="s">
        <v>59</v>
      </c>
      <c r="AA107" s="555" t="s">
        <v>60</v>
      </c>
      <c r="AB107" s="556"/>
      <c r="AC107" s="245" t="s">
        <v>59</v>
      </c>
      <c r="AD107" s="555" t="s">
        <v>60</v>
      </c>
      <c r="AE107" s="556"/>
      <c r="AF107" s="245" t="s">
        <v>59</v>
      </c>
      <c r="AG107" s="555" t="s">
        <v>60</v>
      </c>
      <c r="AH107" s="556"/>
      <c r="AI107" s="245" t="s">
        <v>59</v>
      </c>
      <c r="AJ107" s="555" t="s">
        <v>60</v>
      </c>
      <c r="AK107" s="556"/>
      <c r="AL107" s="245" t="s">
        <v>59</v>
      </c>
      <c r="AM107" s="555" t="s">
        <v>60</v>
      </c>
      <c r="AN107" s="556"/>
      <c r="AO107" s="245" t="s">
        <v>59</v>
      </c>
      <c r="AP107" s="555" t="s">
        <v>60</v>
      </c>
      <c r="AQ107" s="556"/>
      <c r="AR107" s="452" t="s">
        <v>301</v>
      </c>
      <c r="AS107" s="453"/>
      <c r="AT107" s="454"/>
      <c r="AU107" s="162"/>
      <c r="AV107" s="228"/>
      <c r="AW107" s="164"/>
      <c r="AX107" s="452" t="s">
        <v>301</v>
      </c>
      <c r="AY107" s="453"/>
      <c r="AZ107" s="454"/>
      <c r="BA107" s="164"/>
      <c r="BB107" s="102"/>
      <c r="BC107" s="210"/>
    </row>
    <row r="108" spans="2:55" ht="13.15">
      <c r="B108" s="246"/>
      <c r="D108" s="373">
        <v>1</v>
      </c>
      <c r="E108" s="546" t="s">
        <v>176</v>
      </c>
      <c r="F108" s="547"/>
      <c r="G108" s="547"/>
      <c r="H108" s="351"/>
      <c r="I108" s="352"/>
      <c r="J108" s="353"/>
      <c r="K108" s="351"/>
      <c r="L108" s="352"/>
      <c r="M108" s="353"/>
      <c r="N108" s="351"/>
      <c r="O108" s="352"/>
      <c r="P108" s="353"/>
      <c r="Q108" s="351"/>
      <c r="R108" s="352"/>
      <c r="S108" s="353"/>
      <c r="T108" s="351"/>
      <c r="U108" s="352"/>
      <c r="V108" s="353"/>
      <c r="W108" s="351"/>
      <c r="X108" s="352"/>
      <c r="Y108" s="353"/>
      <c r="Z108" s="351"/>
      <c r="AA108" s="352"/>
      <c r="AB108" s="353"/>
      <c r="AC108" s="351"/>
      <c r="AD108" s="352"/>
      <c r="AE108" s="353"/>
      <c r="AF108" s="351"/>
      <c r="AG108" s="352"/>
      <c r="AH108" s="353"/>
      <c r="AI108" s="351"/>
      <c r="AJ108" s="352"/>
      <c r="AK108" s="353"/>
      <c r="AL108" s="351"/>
      <c r="AM108" s="352"/>
      <c r="AN108" s="353"/>
      <c r="AO108" s="351"/>
      <c r="AP108" s="352"/>
      <c r="AQ108" s="353"/>
      <c r="AR108" s="416" t="str">
        <f>IF(E108="","",E108)</f>
        <v>Provision - Taxe d'Habitation + Taxe Foncière</v>
      </c>
      <c r="AS108" s="417"/>
      <c r="AT108" s="418"/>
      <c r="AV108" s="210"/>
      <c r="AW108" s="102"/>
      <c r="AX108" s="416" t="str">
        <f>IF(E108="","",E108)</f>
        <v>Provision - Taxe d'Habitation + Taxe Foncière</v>
      </c>
      <c r="AY108" s="417"/>
      <c r="AZ108" s="418"/>
      <c r="BA108" s="229">
        <f t="shared" ref="BA108:BA142" si="419">SUM(MAX(H108,I108),MAX(K108,L108),MAX(N108,O108),MAX(Q108,R108),MAX(T108,U108),MAX(W108,X108),MAX(Z108,AA108),MAX(AC108,AD108),MAX(AF108,AG108),MAX(AI108,AJ108),MAX(AL108,AM108),MAX(AO108,AP108))</f>
        <v>0</v>
      </c>
      <c r="BB108" s="102"/>
      <c r="BC108" s="210"/>
    </row>
    <row r="109" spans="2:55">
      <c r="B109" s="246"/>
      <c r="D109" s="374"/>
      <c r="E109" s="548" t="s">
        <v>87</v>
      </c>
      <c r="F109" s="549"/>
      <c r="G109" s="549"/>
      <c r="H109" s="354"/>
      <c r="I109" s="355"/>
      <c r="J109" s="356"/>
      <c r="K109" s="357"/>
      <c r="L109" s="355"/>
      <c r="M109" s="356"/>
      <c r="N109" s="354"/>
      <c r="O109" s="355"/>
      <c r="P109" s="356"/>
      <c r="Q109" s="354"/>
      <c r="R109" s="355"/>
      <c r="S109" s="356"/>
      <c r="T109" s="354"/>
      <c r="U109" s="355"/>
      <c r="V109" s="356"/>
      <c r="W109" s="354"/>
      <c r="X109" s="355"/>
      <c r="Y109" s="356"/>
      <c r="Z109" s="354"/>
      <c r="AA109" s="355"/>
      <c r="AB109" s="356"/>
      <c r="AC109" s="354"/>
      <c r="AD109" s="355"/>
      <c r="AE109" s="356"/>
      <c r="AF109" s="354"/>
      <c r="AG109" s="355"/>
      <c r="AH109" s="356"/>
      <c r="AI109" s="354"/>
      <c r="AJ109" s="355"/>
      <c r="AK109" s="356"/>
      <c r="AL109" s="354"/>
      <c r="AM109" s="355"/>
      <c r="AN109" s="356"/>
      <c r="AO109" s="354"/>
      <c r="AP109" s="355"/>
      <c r="AQ109" s="356"/>
      <c r="AR109" s="485" t="s">
        <v>248</v>
      </c>
      <c r="AS109" s="486"/>
      <c r="AT109" s="487"/>
      <c r="AV109" s="210"/>
      <c r="AW109" s="102"/>
      <c r="AX109" s="419" t="str">
        <f>E109</f>
        <v>Entrer ici les retraits du mois courant -&gt;</v>
      </c>
      <c r="AY109" s="420"/>
      <c r="AZ109" s="421"/>
      <c r="BA109" s="230">
        <f t="shared" si="419"/>
        <v>0</v>
      </c>
      <c r="BB109" s="102"/>
      <c r="BC109" s="210"/>
    </row>
    <row r="110" spans="2:55" ht="13.15">
      <c r="B110" s="246"/>
      <c r="D110" s="375"/>
      <c r="E110" s="550" t="s">
        <v>242</v>
      </c>
      <c r="F110" s="551"/>
      <c r="G110" s="552"/>
      <c r="H110" s="503">
        <f>D110+IF(H108&gt;I108,H108,I108)-IF(I109&lt;H109,H109,I109)</f>
        <v>0</v>
      </c>
      <c r="I110" s="504"/>
      <c r="J110" s="231"/>
      <c r="K110" s="503">
        <f t="shared" ref="K110" si="420">H110+IF(K108&gt;L108,K108,L108)-IF(L109&lt;K109,K109,L109)</f>
        <v>0</v>
      </c>
      <c r="L110" s="504"/>
      <c r="M110" s="231"/>
      <c r="N110" s="503">
        <f t="shared" ref="N110" si="421">K110+IF(N108&gt;O108,N108,O108)-IF(O109&lt;N109,N109,O109)</f>
        <v>0</v>
      </c>
      <c r="O110" s="504"/>
      <c r="P110" s="231"/>
      <c r="Q110" s="503">
        <f t="shared" ref="Q110" si="422">N110+IF(Q108&gt;R108,Q108,R108)-IF(R109&lt;Q109,Q109,R109)</f>
        <v>0</v>
      </c>
      <c r="R110" s="504"/>
      <c r="S110" s="231"/>
      <c r="T110" s="503">
        <f t="shared" ref="T110" si="423">Q110+IF(T108&gt;U108,T108,U108)-IF(U109&lt;T109,T109,U109)</f>
        <v>0</v>
      </c>
      <c r="U110" s="504"/>
      <c r="V110" s="231"/>
      <c r="W110" s="503">
        <f t="shared" ref="W110" si="424">T110+IF(W108&gt;X108,W108,X108)-IF(X109&lt;W109,W109,X109)</f>
        <v>0</v>
      </c>
      <c r="X110" s="504"/>
      <c r="Y110" s="231"/>
      <c r="Z110" s="503">
        <f t="shared" ref="Z110" si="425">W110+IF(Z108&gt;AA108,Z108,AA108)-IF(AA109&lt;Z109,Z109,AA109)</f>
        <v>0</v>
      </c>
      <c r="AA110" s="504"/>
      <c r="AB110" s="231"/>
      <c r="AC110" s="503">
        <f t="shared" ref="AC110" si="426">Z110+IF(AC108&gt;AD108,AC108,AD108)-IF(AD109&lt;AC109,AC109,AD109)</f>
        <v>0</v>
      </c>
      <c r="AD110" s="504"/>
      <c r="AE110" s="231"/>
      <c r="AF110" s="503">
        <f t="shared" ref="AF110" si="427">AC110+IF(AF108&gt;AG108,AF108,AG108)-IF(AG109&lt;AF109,AF109,AG109)</f>
        <v>0</v>
      </c>
      <c r="AG110" s="504"/>
      <c r="AH110" s="231"/>
      <c r="AI110" s="503">
        <f t="shared" ref="AI110" si="428">AF110+IF(AI108&gt;AJ108,AI108,AJ108)-IF(AJ109&lt;AI109,AI109,AJ109)</f>
        <v>0</v>
      </c>
      <c r="AJ110" s="504"/>
      <c r="AK110" s="231"/>
      <c r="AL110" s="503">
        <f t="shared" ref="AL110" si="429">AI110+IF(AL108&gt;AM108,AL108,AM108)-IF(AM109&lt;AL109,AL109,AM109)</f>
        <v>0</v>
      </c>
      <c r="AM110" s="504"/>
      <c r="AN110" s="231"/>
      <c r="AO110" s="503">
        <f t="shared" ref="AO110" si="430">AL110+IF(AO108&gt;AP108,AO108,AP108)-IF(AP109&lt;AO109,AO109,AP109)</f>
        <v>0</v>
      </c>
      <c r="AP110" s="504"/>
      <c r="AQ110" s="231"/>
      <c r="AR110" s="482" t="str">
        <f>E110</f>
        <v>- compte d'épargne à saisir -</v>
      </c>
      <c r="AS110" s="483"/>
      <c r="AT110" s="484"/>
      <c r="AV110" s="210"/>
      <c r="AW110" s="102"/>
      <c r="AX110" s="422" t="str">
        <f>IF(E110="","",E110)</f>
        <v>- compte d'épargne à saisir -</v>
      </c>
      <c r="AY110" s="423"/>
      <c r="AZ110" s="424"/>
      <c r="BA110" s="232">
        <f>AO110</f>
        <v>0</v>
      </c>
      <c r="BB110" s="102"/>
      <c r="BC110" s="210"/>
    </row>
    <row r="111" spans="2:55" ht="13.15">
      <c r="B111" s="246"/>
      <c r="D111" s="376">
        <f>1+D108</f>
        <v>2</v>
      </c>
      <c r="E111" s="546" t="s">
        <v>175</v>
      </c>
      <c r="F111" s="547"/>
      <c r="G111" s="547"/>
      <c r="H111" s="351"/>
      <c r="I111" s="352"/>
      <c r="J111" s="353"/>
      <c r="K111" s="351"/>
      <c r="L111" s="352"/>
      <c r="M111" s="353"/>
      <c r="N111" s="351"/>
      <c r="O111" s="352"/>
      <c r="P111" s="353"/>
      <c r="Q111" s="351"/>
      <c r="R111" s="352"/>
      <c r="S111" s="353"/>
      <c r="T111" s="351"/>
      <c r="U111" s="352"/>
      <c r="V111" s="353"/>
      <c r="W111" s="351"/>
      <c r="X111" s="352"/>
      <c r="Y111" s="353"/>
      <c r="Z111" s="351"/>
      <c r="AA111" s="352"/>
      <c r="AB111" s="353"/>
      <c r="AC111" s="351"/>
      <c r="AD111" s="352"/>
      <c r="AE111" s="353"/>
      <c r="AF111" s="351"/>
      <c r="AG111" s="352"/>
      <c r="AH111" s="353"/>
      <c r="AI111" s="351"/>
      <c r="AJ111" s="352"/>
      <c r="AK111" s="353"/>
      <c r="AL111" s="351"/>
      <c r="AM111" s="352"/>
      <c r="AN111" s="353"/>
      <c r="AO111" s="351"/>
      <c r="AP111" s="352"/>
      <c r="AQ111" s="353"/>
      <c r="AR111" s="425" t="str">
        <f>IF(E111="","",E111)</f>
        <v>Provision - Impôt sur le Revenu</v>
      </c>
      <c r="AS111" s="426"/>
      <c r="AT111" s="427"/>
      <c r="AV111" s="210"/>
      <c r="AW111" s="102"/>
      <c r="AX111" s="425" t="str">
        <f>IF(E111="","",E111)</f>
        <v>Provision - Impôt sur le Revenu</v>
      </c>
      <c r="AY111" s="426"/>
      <c r="AZ111" s="427"/>
      <c r="BA111" s="229">
        <f t="shared" si="419"/>
        <v>0</v>
      </c>
      <c r="BB111" s="102"/>
      <c r="BC111" s="210"/>
    </row>
    <row r="112" spans="2:55">
      <c r="B112" s="246"/>
      <c r="D112" s="374"/>
      <c r="E112" s="548" t="s">
        <v>87</v>
      </c>
      <c r="F112" s="549"/>
      <c r="G112" s="549"/>
      <c r="H112" s="354"/>
      <c r="I112" s="355"/>
      <c r="J112" s="356"/>
      <c r="K112" s="357"/>
      <c r="L112" s="355"/>
      <c r="M112" s="356"/>
      <c r="N112" s="354"/>
      <c r="O112" s="355"/>
      <c r="P112" s="356"/>
      <c r="Q112" s="354"/>
      <c r="R112" s="355"/>
      <c r="S112" s="356"/>
      <c r="T112" s="354"/>
      <c r="U112" s="355"/>
      <c r="V112" s="356"/>
      <c r="W112" s="354"/>
      <c r="X112" s="355"/>
      <c r="Y112" s="356"/>
      <c r="Z112" s="354"/>
      <c r="AA112" s="355"/>
      <c r="AB112" s="356"/>
      <c r="AC112" s="354"/>
      <c r="AD112" s="355"/>
      <c r="AE112" s="356"/>
      <c r="AF112" s="354"/>
      <c r="AG112" s="355"/>
      <c r="AH112" s="356"/>
      <c r="AI112" s="354"/>
      <c r="AJ112" s="355"/>
      <c r="AK112" s="356"/>
      <c r="AL112" s="354"/>
      <c r="AM112" s="355"/>
      <c r="AN112" s="356"/>
      <c r="AO112" s="354"/>
      <c r="AP112" s="355"/>
      <c r="AQ112" s="356"/>
      <c r="AR112" s="485" t="s">
        <v>248</v>
      </c>
      <c r="AS112" s="486"/>
      <c r="AT112" s="487"/>
      <c r="AV112" s="210"/>
      <c r="AW112" s="102"/>
      <c r="AX112" s="428" t="str">
        <f>E112</f>
        <v>Entrer ici les retraits du mois courant -&gt;</v>
      </c>
      <c r="AY112" s="420"/>
      <c r="AZ112" s="421"/>
      <c r="BA112" s="230">
        <f t="shared" si="419"/>
        <v>0</v>
      </c>
      <c r="BB112" s="102"/>
      <c r="BC112" s="210"/>
    </row>
    <row r="113" spans="2:55" ht="13.15">
      <c r="B113" s="246"/>
      <c r="D113" s="375"/>
      <c r="E113" s="550" t="s">
        <v>242</v>
      </c>
      <c r="F113" s="551"/>
      <c r="G113" s="552"/>
      <c r="H113" s="503">
        <f>D113+IF(H111&gt;I111,H111,I111)-IF(I112&lt;H112,H112,I112)</f>
        <v>0</v>
      </c>
      <c r="I113" s="504"/>
      <c r="J113" s="231"/>
      <c r="K113" s="503">
        <f t="shared" ref="K113" si="431">H113+IF(K111&gt;L111,K111,L111)-IF(L112&lt;K112,K112,L112)</f>
        <v>0</v>
      </c>
      <c r="L113" s="504"/>
      <c r="M113" s="231"/>
      <c r="N113" s="503">
        <f t="shared" ref="N113" si="432">K113+IF(N111&gt;O111,N111,O111)-IF(O112&lt;N112,N112,O112)</f>
        <v>0</v>
      </c>
      <c r="O113" s="504"/>
      <c r="P113" s="231"/>
      <c r="Q113" s="503">
        <f t="shared" ref="Q113" si="433">N113+IF(Q111&gt;R111,Q111,R111)-IF(R112&lt;Q112,Q112,R112)</f>
        <v>0</v>
      </c>
      <c r="R113" s="504"/>
      <c r="S113" s="231"/>
      <c r="T113" s="503">
        <f t="shared" ref="T113" si="434">Q113+IF(T111&gt;U111,T111,U111)-IF(U112&lt;T112,T112,U112)</f>
        <v>0</v>
      </c>
      <c r="U113" s="504"/>
      <c r="V113" s="231"/>
      <c r="W113" s="503">
        <f t="shared" ref="W113" si="435">T113+IF(W111&gt;X111,W111,X111)-IF(X112&lt;W112,W112,X112)</f>
        <v>0</v>
      </c>
      <c r="X113" s="504"/>
      <c r="Y113" s="231"/>
      <c r="Z113" s="503">
        <f t="shared" ref="Z113" si="436">W113+IF(Z111&gt;AA111,Z111,AA111)-IF(AA112&lt;Z112,Z112,AA112)</f>
        <v>0</v>
      </c>
      <c r="AA113" s="504"/>
      <c r="AB113" s="231"/>
      <c r="AC113" s="503">
        <f t="shared" ref="AC113" si="437">Z113+IF(AC111&gt;AD111,AC111,AD111)-IF(AD112&lt;AC112,AC112,AD112)</f>
        <v>0</v>
      </c>
      <c r="AD113" s="504"/>
      <c r="AE113" s="231"/>
      <c r="AF113" s="503">
        <f t="shared" ref="AF113" si="438">AC113+IF(AF111&gt;AG111,AF111,AG111)-IF(AG112&lt;AF112,AF112,AG112)</f>
        <v>0</v>
      </c>
      <c r="AG113" s="504"/>
      <c r="AH113" s="231"/>
      <c r="AI113" s="503">
        <f t="shared" ref="AI113" si="439">AF113+IF(AI111&gt;AJ111,AI111,AJ111)-IF(AJ112&lt;AI112,AI112,AJ112)</f>
        <v>0</v>
      </c>
      <c r="AJ113" s="504"/>
      <c r="AK113" s="231"/>
      <c r="AL113" s="503">
        <f t="shared" ref="AL113" si="440">AI113+IF(AL111&gt;AM111,AL111,AM111)-IF(AM112&lt;AL112,AL112,AM112)</f>
        <v>0</v>
      </c>
      <c r="AM113" s="504"/>
      <c r="AN113" s="231"/>
      <c r="AO113" s="503">
        <f t="shared" ref="AO113" si="441">AL113+IF(AO111&gt;AP111,AO111,AP111)-IF(AP112&lt;AO112,AO112,AP112)</f>
        <v>0</v>
      </c>
      <c r="AP113" s="504"/>
      <c r="AQ113" s="231"/>
      <c r="AR113" s="482" t="str">
        <f>E113</f>
        <v>- compte d'épargne à saisir -</v>
      </c>
      <c r="AS113" s="483"/>
      <c r="AT113" s="484"/>
      <c r="AV113" s="210"/>
      <c r="AW113" s="102"/>
      <c r="AX113" s="422" t="str">
        <f>IF(E113="","",E113)</f>
        <v>- compte d'épargne à saisir -</v>
      </c>
      <c r="AY113" s="423"/>
      <c r="AZ113" s="424"/>
      <c r="BA113" s="232">
        <f>AO113</f>
        <v>0</v>
      </c>
      <c r="BB113" s="102"/>
      <c r="BC113" s="210"/>
    </row>
    <row r="114" spans="2:55" ht="13.15">
      <c r="B114" s="246"/>
      <c r="D114" s="376">
        <f>1+D111</f>
        <v>3</v>
      </c>
      <c r="E114" s="546" t="s">
        <v>177</v>
      </c>
      <c r="F114" s="547"/>
      <c r="G114" s="547"/>
      <c r="H114" s="351"/>
      <c r="I114" s="352"/>
      <c r="J114" s="353"/>
      <c r="K114" s="351"/>
      <c r="L114" s="352"/>
      <c r="M114" s="353"/>
      <c r="N114" s="351"/>
      <c r="O114" s="352"/>
      <c r="P114" s="353"/>
      <c r="Q114" s="351"/>
      <c r="R114" s="352"/>
      <c r="S114" s="353"/>
      <c r="T114" s="351"/>
      <c r="U114" s="352"/>
      <c r="V114" s="353"/>
      <c r="W114" s="351"/>
      <c r="X114" s="352"/>
      <c r="Y114" s="353"/>
      <c r="Z114" s="351"/>
      <c r="AA114" s="352"/>
      <c r="AB114" s="353"/>
      <c r="AC114" s="351"/>
      <c r="AD114" s="352"/>
      <c r="AE114" s="353"/>
      <c r="AF114" s="351"/>
      <c r="AG114" s="352"/>
      <c r="AH114" s="353"/>
      <c r="AI114" s="351"/>
      <c r="AJ114" s="352"/>
      <c r="AK114" s="353"/>
      <c r="AL114" s="351"/>
      <c r="AM114" s="352"/>
      <c r="AN114" s="353"/>
      <c r="AO114" s="351"/>
      <c r="AP114" s="352"/>
      <c r="AQ114" s="353"/>
      <c r="AR114" s="416" t="str">
        <f t="shared" ref="AR114" si="442">IF(E114="","",E114)</f>
        <v>Provision - Vacances / Sorties / Détente</v>
      </c>
      <c r="AS114" s="417"/>
      <c r="AT114" s="418"/>
      <c r="AV114" s="210"/>
      <c r="AW114" s="102"/>
      <c r="AX114" s="416" t="str">
        <f t="shared" ref="AX114" si="443">IF(E114="","",E114)</f>
        <v>Provision - Vacances / Sorties / Détente</v>
      </c>
      <c r="AY114" s="417"/>
      <c r="AZ114" s="418"/>
      <c r="BA114" s="229">
        <f t="shared" si="419"/>
        <v>0</v>
      </c>
      <c r="BB114" s="102"/>
      <c r="BC114" s="210"/>
    </row>
    <row r="115" spans="2:55">
      <c r="B115" s="246"/>
      <c r="D115" s="374"/>
      <c r="E115" s="548" t="s">
        <v>87</v>
      </c>
      <c r="F115" s="549"/>
      <c r="G115" s="549"/>
      <c r="H115" s="354"/>
      <c r="I115" s="355"/>
      <c r="J115" s="356"/>
      <c r="K115" s="357"/>
      <c r="L115" s="355"/>
      <c r="M115" s="356"/>
      <c r="N115" s="354"/>
      <c r="O115" s="355"/>
      <c r="P115" s="356"/>
      <c r="Q115" s="354"/>
      <c r="R115" s="355"/>
      <c r="S115" s="356"/>
      <c r="T115" s="354"/>
      <c r="U115" s="355"/>
      <c r="V115" s="356"/>
      <c r="W115" s="354"/>
      <c r="X115" s="355"/>
      <c r="Y115" s="356"/>
      <c r="Z115" s="354"/>
      <c r="AA115" s="355"/>
      <c r="AB115" s="356"/>
      <c r="AC115" s="354"/>
      <c r="AD115" s="355"/>
      <c r="AE115" s="356"/>
      <c r="AF115" s="354"/>
      <c r="AG115" s="355"/>
      <c r="AH115" s="356"/>
      <c r="AI115" s="354"/>
      <c r="AJ115" s="355"/>
      <c r="AK115" s="356"/>
      <c r="AL115" s="354"/>
      <c r="AM115" s="355"/>
      <c r="AN115" s="356"/>
      <c r="AO115" s="354"/>
      <c r="AP115" s="355"/>
      <c r="AQ115" s="356"/>
      <c r="AR115" s="485" t="s">
        <v>248</v>
      </c>
      <c r="AS115" s="486"/>
      <c r="AT115" s="487"/>
      <c r="AV115" s="210"/>
      <c r="AW115" s="102"/>
      <c r="AX115" s="419" t="str">
        <f t="shared" ref="AX115" si="444">E115</f>
        <v>Entrer ici les retraits du mois courant -&gt;</v>
      </c>
      <c r="AY115" s="420"/>
      <c r="AZ115" s="421"/>
      <c r="BA115" s="230">
        <f t="shared" si="419"/>
        <v>0</v>
      </c>
      <c r="BB115" s="102"/>
      <c r="BC115" s="210"/>
    </row>
    <row r="116" spans="2:55" ht="13.15">
      <c r="B116" s="246"/>
      <c r="D116" s="375"/>
      <c r="E116" s="550" t="s">
        <v>242</v>
      </c>
      <c r="F116" s="551"/>
      <c r="G116" s="552"/>
      <c r="H116" s="503">
        <f>D116+IF(H114&gt;I114,H114,I114)-IF(I115&lt;H115,H115,I115)</f>
        <v>0</v>
      </c>
      <c r="I116" s="504"/>
      <c r="J116" s="231"/>
      <c r="K116" s="503">
        <f t="shared" ref="K116" si="445">H116+IF(K114&gt;L114,K114,L114)-IF(L115&lt;K115,K115,L115)</f>
        <v>0</v>
      </c>
      <c r="L116" s="504"/>
      <c r="M116" s="231"/>
      <c r="N116" s="503">
        <f t="shared" ref="N116" si="446">K116+IF(N114&gt;O114,N114,O114)-IF(O115&lt;N115,N115,O115)</f>
        <v>0</v>
      </c>
      <c r="O116" s="504"/>
      <c r="P116" s="231"/>
      <c r="Q116" s="503">
        <f t="shared" ref="Q116" si="447">N116+IF(Q114&gt;R114,Q114,R114)-IF(R115&lt;Q115,Q115,R115)</f>
        <v>0</v>
      </c>
      <c r="R116" s="504"/>
      <c r="S116" s="231"/>
      <c r="T116" s="503">
        <f t="shared" ref="T116" si="448">Q116+IF(T114&gt;U114,T114,U114)-IF(U115&lt;T115,T115,U115)</f>
        <v>0</v>
      </c>
      <c r="U116" s="504"/>
      <c r="V116" s="231"/>
      <c r="W116" s="503">
        <f t="shared" ref="W116" si="449">T116+IF(W114&gt;X114,W114,X114)-IF(X115&lt;W115,W115,X115)</f>
        <v>0</v>
      </c>
      <c r="X116" s="504"/>
      <c r="Y116" s="231"/>
      <c r="Z116" s="503">
        <f t="shared" ref="Z116" si="450">W116+IF(Z114&gt;AA114,Z114,AA114)-IF(AA115&lt;Z115,Z115,AA115)</f>
        <v>0</v>
      </c>
      <c r="AA116" s="504"/>
      <c r="AB116" s="231"/>
      <c r="AC116" s="503">
        <f t="shared" ref="AC116" si="451">Z116+IF(AC114&gt;AD114,AC114,AD114)-IF(AD115&lt;AC115,AC115,AD115)</f>
        <v>0</v>
      </c>
      <c r="AD116" s="504"/>
      <c r="AE116" s="231"/>
      <c r="AF116" s="503">
        <f t="shared" ref="AF116" si="452">AC116+IF(AF114&gt;AG114,AF114,AG114)-IF(AG115&lt;AF115,AF115,AG115)</f>
        <v>0</v>
      </c>
      <c r="AG116" s="504"/>
      <c r="AH116" s="231"/>
      <c r="AI116" s="503">
        <f t="shared" ref="AI116" si="453">AF116+IF(AI114&gt;AJ114,AI114,AJ114)-IF(AJ115&lt;AI115,AI115,AJ115)</f>
        <v>0</v>
      </c>
      <c r="AJ116" s="504"/>
      <c r="AK116" s="231"/>
      <c r="AL116" s="503">
        <f t="shared" ref="AL116" si="454">AI116+IF(AL114&gt;AM114,AL114,AM114)-IF(AM115&lt;AL115,AL115,AM115)</f>
        <v>0</v>
      </c>
      <c r="AM116" s="504"/>
      <c r="AN116" s="231"/>
      <c r="AO116" s="503">
        <f t="shared" ref="AO116" si="455">AL116+IF(AO114&gt;AP114,AO114,AP114)-IF(AP115&lt;AO115,AO115,AP115)</f>
        <v>0</v>
      </c>
      <c r="AP116" s="504"/>
      <c r="AQ116" s="231"/>
      <c r="AR116" s="482" t="str">
        <f t="shared" ref="AR116" si="456">E116</f>
        <v>- compte d'épargne à saisir -</v>
      </c>
      <c r="AS116" s="483"/>
      <c r="AT116" s="484"/>
      <c r="AV116" s="210"/>
      <c r="AW116" s="102"/>
      <c r="AX116" s="422" t="str">
        <f t="shared" ref="AX116:AX117" si="457">IF(E116="","",E116)</f>
        <v>- compte d'épargne à saisir -</v>
      </c>
      <c r="AY116" s="423"/>
      <c r="AZ116" s="424"/>
      <c r="BA116" s="232">
        <f t="shared" ref="BA116" si="458">AO116</f>
        <v>0</v>
      </c>
      <c r="BB116" s="102"/>
      <c r="BC116" s="210"/>
    </row>
    <row r="117" spans="2:55" ht="13.15">
      <c r="B117" s="246"/>
      <c r="D117" s="376">
        <f>1+D114</f>
        <v>4</v>
      </c>
      <c r="E117" s="546" t="s">
        <v>178</v>
      </c>
      <c r="F117" s="547"/>
      <c r="G117" s="547"/>
      <c r="H117" s="351"/>
      <c r="I117" s="352"/>
      <c r="J117" s="353"/>
      <c r="K117" s="351"/>
      <c r="L117" s="352"/>
      <c r="M117" s="353"/>
      <c r="N117" s="351"/>
      <c r="O117" s="352"/>
      <c r="P117" s="353"/>
      <c r="Q117" s="351"/>
      <c r="R117" s="352"/>
      <c r="S117" s="353"/>
      <c r="T117" s="351"/>
      <c r="U117" s="352"/>
      <c r="V117" s="353"/>
      <c r="W117" s="351"/>
      <c r="X117" s="352"/>
      <c r="Y117" s="353"/>
      <c r="Z117" s="351"/>
      <c r="AA117" s="352"/>
      <c r="AB117" s="353"/>
      <c r="AC117" s="351"/>
      <c r="AD117" s="352"/>
      <c r="AE117" s="353"/>
      <c r="AF117" s="351"/>
      <c r="AG117" s="352"/>
      <c r="AH117" s="353"/>
      <c r="AI117" s="351"/>
      <c r="AJ117" s="352"/>
      <c r="AK117" s="353"/>
      <c r="AL117" s="351"/>
      <c r="AM117" s="352"/>
      <c r="AN117" s="353"/>
      <c r="AO117" s="351"/>
      <c r="AP117" s="352"/>
      <c r="AQ117" s="353"/>
      <c r="AR117" s="425" t="str">
        <f t="shared" ref="AR117" si="459">IF(E117="","",E117)</f>
        <v>Provision - Charges de Co-propriété</v>
      </c>
      <c r="AS117" s="426"/>
      <c r="AT117" s="427"/>
      <c r="AV117" s="210"/>
      <c r="AW117" s="102"/>
      <c r="AX117" s="425" t="str">
        <f t="shared" si="457"/>
        <v>Provision - Charges de Co-propriété</v>
      </c>
      <c r="AY117" s="426"/>
      <c r="AZ117" s="427"/>
      <c r="BA117" s="229">
        <f t="shared" si="419"/>
        <v>0</v>
      </c>
      <c r="BB117" s="102"/>
      <c r="BC117" s="210"/>
    </row>
    <row r="118" spans="2:55">
      <c r="B118" s="246"/>
      <c r="D118" s="374"/>
      <c r="E118" s="548" t="s">
        <v>87</v>
      </c>
      <c r="F118" s="549"/>
      <c r="G118" s="549"/>
      <c r="H118" s="354"/>
      <c r="I118" s="355"/>
      <c r="J118" s="356"/>
      <c r="K118" s="357"/>
      <c r="L118" s="355"/>
      <c r="M118" s="356"/>
      <c r="N118" s="354"/>
      <c r="O118" s="355"/>
      <c r="P118" s="356"/>
      <c r="Q118" s="354"/>
      <c r="R118" s="355"/>
      <c r="S118" s="356"/>
      <c r="T118" s="354"/>
      <c r="U118" s="355"/>
      <c r="V118" s="356"/>
      <c r="W118" s="354"/>
      <c r="X118" s="355"/>
      <c r="Y118" s="356"/>
      <c r="Z118" s="354"/>
      <c r="AA118" s="355"/>
      <c r="AB118" s="356"/>
      <c r="AC118" s="354"/>
      <c r="AD118" s="355"/>
      <c r="AE118" s="356"/>
      <c r="AF118" s="354"/>
      <c r="AG118" s="355"/>
      <c r="AH118" s="356"/>
      <c r="AI118" s="354"/>
      <c r="AJ118" s="355"/>
      <c r="AK118" s="356"/>
      <c r="AL118" s="354"/>
      <c r="AM118" s="355"/>
      <c r="AN118" s="356"/>
      <c r="AO118" s="354"/>
      <c r="AP118" s="355"/>
      <c r="AQ118" s="356"/>
      <c r="AR118" s="485" t="s">
        <v>248</v>
      </c>
      <c r="AS118" s="486"/>
      <c r="AT118" s="487"/>
      <c r="AV118" s="210"/>
      <c r="AW118" s="102"/>
      <c r="AX118" s="428" t="str">
        <f t="shared" ref="AX118" si="460">E118</f>
        <v>Entrer ici les retraits du mois courant -&gt;</v>
      </c>
      <c r="AY118" s="420"/>
      <c r="AZ118" s="421"/>
      <c r="BA118" s="230">
        <f t="shared" si="419"/>
        <v>0</v>
      </c>
      <c r="BB118" s="102"/>
      <c r="BC118" s="210"/>
    </row>
    <row r="119" spans="2:55" ht="13.15">
      <c r="B119" s="246"/>
      <c r="D119" s="375"/>
      <c r="E119" s="550" t="s">
        <v>242</v>
      </c>
      <c r="F119" s="551"/>
      <c r="G119" s="552"/>
      <c r="H119" s="503">
        <f>D119+IF(H117&gt;I117,H117,I117)-IF(I118&lt;H118,H118,I118)</f>
        <v>0</v>
      </c>
      <c r="I119" s="504"/>
      <c r="J119" s="231"/>
      <c r="K119" s="503">
        <f t="shared" ref="K119" si="461">H119+IF(K117&gt;L117,K117,L117)-IF(L118&lt;K118,K118,L118)</f>
        <v>0</v>
      </c>
      <c r="L119" s="504"/>
      <c r="M119" s="231"/>
      <c r="N119" s="503">
        <f t="shared" ref="N119" si="462">K119+IF(N117&gt;O117,N117,O117)-IF(O118&lt;N118,N118,O118)</f>
        <v>0</v>
      </c>
      <c r="O119" s="504"/>
      <c r="P119" s="231"/>
      <c r="Q119" s="503">
        <f t="shared" ref="Q119" si="463">N119+IF(Q117&gt;R117,Q117,R117)-IF(R118&lt;Q118,Q118,R118)</f>
        <v>0</v>
      </c>
      <c r="R119" s="504"/>
      <c r="S119" s="231"/>
      <c r="T119" s="503">
        <f t="shared" ref="T119" si="464">Q119+IF(T117&gt;U117,T117,U117)-IF(U118&lt;T118,T118,U118)</f>
        <v>0</v>
      </c>
      <c r="U119" s="504"/>
      <c r="V119" s="231"/>
      <c r="W119" s="503">
        <f t="shared" ref="W119" si="465">T119+IF(W117&gt;X117,W117,X117)-IF(X118&lt;W118,W118,X118)</f>
        <v>0</v>
      </c>
      <c r="X119" s="504"/>
      <c r="Y119" s="231"/>
      <c r="Z119" s="503">
        <f t="shared" ref="Z119" si="466">W119+IF(Z117&gt;AA117,Z117,AA117)-IF(AA118&lt;Z118,Z118,AA118)</f>
        <v>0</v>
      </c>
      <c r="AA119" s="504"/>
      <c r="AB119" s="231"/>
      <c r="AC119" s="503">
        <f t="shared" ref="AC119" si="467">Z119+IF(AC117&gt;AD117,AC117,AD117)-IF(AD118&lt;AC118,AC118,AD118)</f>
        <v>0</v>
      </c>
      <c r="AD119" s="504"/>
      <c r="AE119" s="231"/>
      <c r="AF119" s="503">
        <f t="shared" ref="AF119" si="468">AC119+IF(AF117&gt;AG117,AF117,AG117)-IF(AG118&lt;AF118,AF118,AG118)</f>
        <v>0</v>
      </c>
      <c r="AG119" s="504"/>
      <c r="AH119" s="231"/>
      <c r="AI119" s="503">
        <f t="shared" ref="AI119" si="469">AF119+IF(AI117&gt;AJ117,AI117,AJ117)-IF(AJ118&lt;AI118,AI118,AJ118)</f>
        <v>0</v>
      </c>
      <c r="AJ119" s="504"/>
      <c r="AK119" s="231"/>
      <c r="AL119" s="503">
        <f t="shared" ref="AL119" si="470">AI119+IF(AL117&gt;AM117,AL117,AM117)-IF(AM118&lt;AL118,AL118,AM118)</f>
        <v>0</v>
      </c>
      <c r="AM119" s="504"/>
      <c r="AN119" s="231"/>
      <c r="AO119" s="503">
        <f t="shared" ref="AO119" si="471">AL119+IF(AO117&gt;AP117,AO117,AP117)-IF(AP118&lt;AO118,AO118,AP118)</f>
        <v>0</v>
      </c>
      <c r="AP119" s="504"/>
      <c r="AQ119" s="231"/>
      <c r="AR119" s="482" t="str">
        <f t="shared" ref="AR119" si="472">E119</f>
        <v>- compte d'épargne à saisir -</v>
      </c>
      <c r="AS119" s="483"/>
      <c r="AT119" s="484"/>
      <c r="AV119" s="210"/>
      <c r="AW119" s="102"/>
      <c r="AX119" s="422" t="str">
        <f t="shared" ref="AX119:AX120" si="473">IF(E119="","",E119)</f>
        <v>- compte d'épargne à saisir -</v>
      </c>
      <c r="AY119" s="423"/>
      <c r="AZ119" s="424"/>
      <c r="BA119" s="232">
        <f t="shared" ref="BA119" si="474">AO119</f>
        <v>0</v>
      </c>
      <c r="BB119" s="102"/>
      <c r="BC119" s="210"/>
    </row>
    <row r="120" spans="2:55" ht="13.15">
      <c r="B120" s="246"/>
      <c r="D120" s="376">
        <f>1+D117</f>
        <v>5</v>
      </c>
      <c r="E120" s="546" t="s">
        <v>440</v>
      </c>
      <c r="F120" s="547"/>
      <c r="G120" s="547"/>
      <c r="H120" s="351"/>
      <c r="I120" s="352"/>
      <c r="J120" s="353"/>
      <c r="K120" s="351"/>
      <c r="L120" s="352"/>
      <c r="M120" s="353"/>
      <c r="N120" s="351"/>
      <c r="O120" s="352"/>
      <c r="P120" s="353"/>
      <c r="Q120" s="351"/>
      <c r="R120" s="352"/>
      <c r="S120" s="353"/>
      <c r="T120" s="351"/>
      <c r="U120" s="352"/>
      <c r="V120" s="353"/>
      <c r="W120" s="351"/>
      <c r="X120" s="352"/>
      <c r="Y120" s="353"/>
      <c r="Z120" s="351"/>
      <c r="AA120" s="352"/>
      <c r="AB120" s="353"/>
      <c r="AC120" s="351"/>
      <c r="AD120" s="352"/>
      <c r="AE120" s="353"/>
      <c r="AF120" s="351"/>
      <c r="AG120" s="352"/>
      <c r="AH120" s="353"/>
      <c r="AI120" s="351"/>
      <c r="AJ120" s="352"/>
      <c r="AK120" s="353"/>
      <c r="AL120" s="351"/>
      <c r="AM120" s="352"/>
      <c r="AN120" s="353"/>
      <c r="AO120" s="351"/>
      <c r="AP120" s="352"/>
      <c r="AQ120" s="353"/>
      <c r="AR120" s="416" t="str">
        <f t="shared" ref="AR120" si="475">IF(E120="","",E120)</f>
        <v>Provision - Factures Energie</v>
      </c>
      <c r="AS120" s="417"/>
      <c r="AT120" s="418"/>
      <c r="AV120" s="210"/>
      <c r="AW120" s="102"/>
      <c r="AX120" s="416" t="str">
        <f t="shared" si="473"/>
        <v>Provision - Factures Energie</v>
      </c>
      <c r="AY120" s="417"/>
      <c r="AZ120" s="418"/>
      <c r="BA120" s="229">
        <f t="shared" si="419"/>
        <v>0</v>
      </c>
      <c r="BB120" s="102"/>
      <c r="BC120" s="210"/>
    </row>
    <row r="121" spans="2:55">
      <c r="B121" s="246"/>
      <c r="D121" s="374"/>
      <c r="E121" s="548" t="s">
        <v>87</v>
      </c>
      <c r="F121" s="549"/>
      <c r="G121" s="549"/>
      <c r="H121" s="354"/>
      <c r="I121" s="355"/>
      <c r="J121" s="356"/>
      <c r="K121" s="357"/>
      <c r="L121" s="355"/>
      <c r="M121" s="356"/>
      <c r="N121" s="354"/>
      <c r="O121" s="355"/>
      <c r="P121" s="356"/>
      <c r="Q121" s="354"/>
      <c r="R121" s="355"/>
      <c r="S121" s="356"/>
      <c r="T121" s="354"/>
      <c r="U121" s="355"/>
      <c r="V121" s="356"/>
      <c r="W121" s="354"/>
      <c r="X121" s="355"/>
      <c r="Y121" s="356"/>
      <c r="Z121" s="354"/>
      <c r="AA121" s="355"/>
      <c r="AB121" s="356"/>
      <c r="AC121" s="354"/>
      <c r="AD121" s="355"/>
      <c r="AE121" s="356"/>
      <c r="AF121" s="354"/>
      <c r="AG121" s="355"/>
      <c r="AH121" s="356"/>
      <c r="AI121" s="354"/>
      <c r="AJ121" s="355"/>
      <c r="AK121" s="356"/>
      <c r="AL121" s="354"/>
      <c r="AM121" s="355"/>
      <c r="AN121" s="356"/>
      <c r="AO121" s="354"/>
      <c r="AP121" s="355"/>
      <c r="AQ121" s="356"/>
      <c r="AR121" s="485" t="s">
        <v>248</v>
      </c>
      <c r="AS121" s="486"/>
      <c r="AT121" s="487"/>
      <c r="AV121" s="210"/>
      <c r="AW121" s="102"/>
      <c r="AX121" s="419" t="str">
        <f t="shared" ref="AX121" si="476">E121</f>
        <v>Entrer ici les retraits du mois courant -&gt;</v>
      </c>
      <c r="AY121" s="420"/>
      <c r="AZ121" s="421"/>
      <c r="BA121" s="230">
        <f t="shared" si="419"/>
        <v>0</v>
      </c>
      <c r="BB121" s="102"/>
      <c r="BC121" s="210"/>
    </row>
    <row r="122" spans="2:55" ht="13.15">
      <c r="B122" s="246"/>
      <c r="D122" s="375"/>
      <c r="E122" s="550" t="s">
        <v>242</v>
      </c>
      <c r="F122" s="551"/>
      <c r="G122" s="552"/>
      <c r="H122" s="503">
        <f>D122+IF(H120&gt;I120,H120,I120)-IF(I121&lt;H121,H121,I121)</f>
        <v>0</v>
      </c>
      <c r="I122" s="504"/>
      <c r="J122" s="231"/>
      <c r="K122" s="503">
        <f t="shared" ref="K122" si="477">H122+IF(K120&gt;L120,K120,L120)-IF(L121&lt;K121,K121,L121)</f>
        <v>0</v>
      </c>
      <c r="L122" s="504"/>
      <c r="M122" s="231"/>
      <c r="N122" s="503">
        <f t="shared" ref="N122" si="478">K122+IF(N120&gt;O120,N120,O120)-IF(O121&lt;N121,N121,O121)</f>
        <v>0</v>
      </c>
      <c r="O122" s="504"/>
      <c r="P122" s="231"/>
      <c r="Q122" s="503">
        <f t="shared" ref="Q122" si="479">N122+IF(Q120&gt;R120,Q120,R120)-IF(R121&lt;Q121,Q121,R121)</f>
        <v>0</v>
      </c>
      <c r="R122" s="504"/>
      <c r="S122" s="231"/>
      <c r="T122" s="503">
        <f t="shared" ref="T122" si="480">Q122+IF(T120&gt;U120,T120,U120)-IF(U121&lt;T121,T121,U121)</f>
        <v>0</v>
      </c>
      <c r="U122" s="504"/>
      <c r="V122" s="231"/>
      <c r="W122" s="503">
        <f t="shared" ref="W122" si="481">T122+IF(W120&gt;X120,W120,X120)-IF(X121&lt;W121,W121,X121)</f>
        <v>0</v>
      </c>
      <c r="X122" s="504"/>
      <c r="Y122" s="231"/>
      <c r="Z122" s="503">
        <f t="shared" ref="Z122" si="482">W122+IF(Z120&gt;AA120,Z120,AA120)-IF(AA121&lt;Z121,Z121,AA121)</f>
        <v>0</v>
      </c>
      <c r="AA122" s="504"/>
      <c r="AB122" s="231"/>
      <c r="AC122" s="503">
        <f t="shared" ref="AC122" si="483">Z122+IF(AC120&gt;AD120,AC120,AD120)-IF(AD121&lt;AC121,AC121,AD121)</f>
        <v>0</v>
      </c>
      <c r="AD122" s="504"/>
      <c r="AE122" s="231"/>
      <c r="AF122" s="503">
        <f t="shared" ref="AF122" si="484">AC122+IF(AF120&gt;AG120,AF120,AG120)-IF(AG121&lt;AF121,AF121,AG121)</f>
        <v>0</v>
      </c>
      <c r="AG122" s="504"/>
      <c r="AH122" s="231"/>
      <c r="AI122" s="503">
        <f t="shared" ref="AI122" si="485">AF122+IF(AI120&gt;AJ120,AI120,AJ120)-IF(AJ121&lt;AI121,AI121,AJ121)</f>
        <v>0</v>
      </c>
      <c r="AJ122" s="504"/>
      <c r="AK122" s="231"/>
      <c r="AL122" s="503">
        <f t="shared" ref="AL122" si="486">AI122+IF(AL120&gt;AM120,AL120,AM120)-IF(AM121&lt;AL121,AL121,AM121)</f>
        <v>0</v>
      </c>
      <c r="AM122" s="504"/>
      <c r="AN122" s="231"/>
      <c r="AO122" s="503">
        <f t="shared" ref="AO122" si="487">AL122+IF(AO120&gt;AP120,AO120,AP120)-IF(AP121&lt;AO121,AO121,AP121)</f>
        <v>0</v>
      </c>
      <c r="AP122" s="504"/>
      <c r="AQ122" s="231"/>
      <c r="AR122" s="482" t="str">
        <f t="shared" ref="AR122" si="488">E122</f>
        <v>- compte d'épargne à saisir -</v>
      </c>
      <c r="AS122" s="483"/>
      <c r="AT122" s="484"/>
      <c r="AV122" s="210"/>
      <c r="AW122" s="102"/>
      <c r="AX122" s="422" t="str">
        <f t="shared" ref="AX122:AX123" si="489">IF(E122="","",E122)</f>
        <v>- compte d'épargne à saisir -</v>
      </c>
      <c r="AY122" s="423"/>
      <c r="AZ122" s="424"/>
      <c r="BA122" s="232">
        <f t="shared" ref="BA122" si="490">AO122</f>
        <v>0</v>
      </c>
      <c r="BB122" s="102"/>
      <c r="BC122" s="210"/>
    </row>
    <row r="123" spans="2:55" ht="13.15">
      <c r="B123" s="246"/>
      <c r="D123" s="376">
        <f>1+D120</f>
        <v>6</v>
      </c>
      <c r="E123" s="546" t="s">
        <v>179</v>
      </c>
      <c r="F123" s="547"/>
      <c r="G123" s="547"/>
      <c r="H123" s="351"/>
      <c r="I123" s="352"/>
      <c r="J123" s="353"/>
      <c r="K123" s="351"/>
      <c r="L123" s="352"/>
      <c r="M123" s="353"/>
      <c r="N123" s="351"/>
      <c r="O123" s="352"/>
      <c r="P123" s="353"/>
      <c r="Q123" s="351"/>
      <c r="R123" s="352"/>
      <c r="S123" s="353"/>
      <c r="T123" s="351"/>
      <c r="U123" s="352"/>
      <c r="V123" s="353"/>
      <c r="W123" s="351"/>
      <c r="X123" s="352"/>
      <c r="Y123" s="353"/>
      <c r="Z123" s="351"/>
      <c r="AA123" s="352"/>
      <c r="AB123" s="353"/>
      <c r="AC123" s="351"/>
      <c r="AD123" s="352"/>
      <c r="AE123" s="353"/>
      <c r="AF123" s="351"/>
      <c r="AG123" s="352"/>
      <c r="AH123" s="353"/>
      <c r="AI123" s="351"/>
      <c r="AJ123" s="352"/>
      <c r="AK123" s="353"/>
      <c r="AL123" s="351"/>
      <c r="AM123" s="352"/>
      <c r="AN123" s="353"/>
      <c r="AO123" s="351"/>
      <c r="AP123" s="352"/>
      <c r="AQ123" s="353"/>
      <c r="AR123" s="425" t="str">
        <f t="shared" ref="AR123" si="491">IF(E123="","",E123)</f>
        <v>Provision - Habillement</v>
      </c>
      <c r="AS123" s="426"/>
      <c r="AT123" s="427"/>
      <c r="AV123" s="210"/>
      <c r="AW123" s="102"/>
      <c r="AX123" s="425" t="str">
        <f t="shared" si="489"/>
        <v>Provision - Habillement</v>
      </c>
      <c r="AY123" s="426"/>
      <c r="AZ123" s="427"/>
      <c r="BA123" s="229">
        <f t="shared" si="419"/>
        <v>0</v>
      </c>
      <c r="BB123" s="102"/>
      <c r="BC123" s="210"/>
    </row>
    <row r="124" spans="2:55">
      <c r="B124" s="246"/>
      <c r="D124" s="374"/>
      <c r="E124" s="548" t="s">
        <v>87</v>
      </c>
      <c r="F124" s="549"/>
      <c r="G124" s="549"/>
      <c r="H124" s="354"/>
      <c r="I124" s="355"/>
      <c r="J124" s="356"/>
      <c r="K124" s="357"/>
      <c r="L124" s="355"/>
      <c r="M124" s="356"/>
      <c r="N124" s="354"/>
      <c r="O124" s="355"/>
      <c r="P124" s="356"/>
      <c r="Q124" s="354"/>
      <c r="R124" s="355"/>
      <c r="S124" s="356"/>
      <c r="T124" s="354"/>
      <c r="U124" s="355"/>
      <c r="V124" s="356"/>
      <c r="W124" s="354"/>
      <c r="X124" s="355"/>
      <c r="Y124" s="356"/>
      <c r="Z124" s="354"/>
      <c r="AA124" s="355"/>
      <c r="AB124" s="356"/>
      <c r="AC124" s="354"/>
      <c r="AD124" s="355"/>
      <c r="AE124" s="356"/>
      <c r="AF124" s="354"/>
      <c r="AG124" s="355"/>
      <c r="AH124" s="356"/>
      <c r="AI124" s="354"/>
      <c r="AJ124" s="355"/>
      <c r="AK124" s="356"/>
      <c r="AL124" s="354"/>
      <c r="AM124" s="355"/>
      <c r="AN124" s="356"/>
      <c r="AO124" s="354"/>
      <c r="AP124" s="355"/>
      <c r="AQ124" s="356"/>
      <c r="AR124" s="485" t="s">
        <v>248</v>
      </c>
      <c r="AS124" s="486"/>
      <c r="AT124" s="487"/>
      <c r="AV124" s="210"/>
      <c r="AW124" s="102"/>
      <c r="AX124" s="428" t="str">
        <f t="shared" ref="AX124" si="492">E124</f>
        <v>Entrer ici les retraits du mois courant -&gt;</v>
      </c>
      <c r="AY124" s="420"/>
      <c r="AZ124" s="421"/>
      <c r="BA124" s="230">
        <f t="shared" si="419"/>
        <v>0</v>
      </c>
      <c r="BB124" s="102"/>
      <c r="BC124" s="210"/>
    </row>
    <row r="125" spans="2:55" ht="13.15">
      <c r="B125" s="246"/>
      <c r="D125" s="375"/>
      <c r="E125" s="550" t="s">
        <v>242</v>
      </c>
      <c r="F125" s="551"/>
      <c r="G125" s="552"/>
      <c r="H125" s="503">
        <f>D125+IF(H123&gt;I123,H123,I123)-IF(I124&lt;H124,H124,I124)</f>
        <v>0</v>
      </c>
      <c r="I125" s="504"/>
      <c r="J125" s="231"/>
      <c r="K125" s="503">
        <f t="shared" ref="K125" si="493">H125+IF(K123&gt;L123,K123,L123)-IF(L124&lt;K124,K124,L124)</f>
        <v>0</v>
      </c>
      <c r="L125" s="504"/>
      <c r="M125" s="231"/>
      <c r="N125" s="503">
        <f t="shared" ref="N125" si="494">K125+IF(N123&gt;O123,N123,O123)-IF(O124&lt;N124,N124,O124)</f>
        <v>0</v>
      </c>
      <c r="O125" s="504"/>
      <c r="P125" s="231"/>
      <c r="Q125" s="503">
        <f t="shared" ref="Q125" si="495">N125+IF(Q123&gt;R123,Q123,R123)-IF(R124&lt;Q124,Q124,R124)</f>
        <v>0</v>
      </c>
      <c r="R125" s="504"/>
      <c r="S125" s="231"/>
      <c r="T125" s="503">
        <f t="shared" ref="T125" si="496">Q125+IF(T123&gt;U123,T123,U123)-IF(U124&lt;T124,T124,U124)</f>
        <v>0</v>
      </c>
      <c r="U125" s="504"/>
      <c r="V125" s="231"/>
      <c r="W125" s="503">
        <f t="shared" ref="W125" si="497">T125+IF(W123&gt;X123,W123,X123)-IF(X124&lt;W124,W124,X124)</f>
        <v>0</v>
      </c>
      <c r="X125" s="504"/>
      <c r="Y125" s="231"/>
      <c r="Z125" s="503">
        <f t="shared" ref="Z125" si="498">W125+IF(Z123&gt;AA123,Z123,AA123)-IF(AA124&lt;Z124,Z124,AA124)</f>
        <v>0</v>
      </c>
      <c r="AA125" s="504"/>
      <c r="AB125" s="231"/>
      <c r="AC125" s="503">
        <f t="shared" ref="AC125" si="499">Z125+IF(AC123&gt;AD123,AC123,AD123)-IF(AD124&lt;AC124,AC124,AD124)</f>
        <v>0</v>
      </c>
      <c r="AD125" s="504"/>
      <c r="AE125" s="231"/>
      <c r="AF125" s="503">
        <f t="shared" ref="AF125" si="500">AC125+IF(AF123&gt;AG123,AF123,AG123)-IF(AG124&lt;AF124,AF124,AG124)</f>
        <v>0</v>
      </c>
      <c r="AG125" s="504"/>
      <c r="AH125" s="231"/>
      <c r="AI125" s="503">
        <f t="shared" ref="AI125" si="501">AF125+IF(AI123&gt;AJ123,AI123,AJ123)-IF(AJ124&lt;AI124,AI124,AJ124)</f>
        <v>0</v>
      </c>
      <c r="AJ125" s="504"/>
      <c r="AK125" s="231"/>
      <c r="AL125" s="503">
        <f t="shared" ref="AL125" si="502">AI125+IF(AL123&gt;AM123,AL123,AM123)-IF(AM124&lt;AL124,AL124,AM124)</f>
        <v>0</v>
      </c>
      <c r="AM125" s="504"/>
      <c r="AN125" s="231"/>
      <c r="AO125" s="503">
        <f t="shared" ref="AO125" si="503">AL125+IF(AO123&gt;AP123,AO123,AP123)-IF(AP124&lt;AO124,AO124,AP124)</f>
        <v>0</v>
      </c>
      <c r="AP125" s="504"/>
      <c r="AQ125" s="231"/>
      <c r="AR125" s="482" t="str">
        <f t="shared" ref="AR125" si="504">E125</f>
        <v>- compte d'épargne à saisir -</v>
      </c>
      <c r="AS125" s="483"/>
      <c r="AT125" s="484"/>
      <c r="AV125" s="210"/>
      <c r="AW125" s="102"/>
      <c r="AX125" s="422" t="str">
        <f t="shared" ref="AX125:AX126" si="505">IF(E125="","",E125)</f>
        <v>- compte d'épargne à saisir -</v>
      </c>
      <c r="AY125" s="423"/>
      <c r="AZ125" s="424"/>
      <c r="BA125" s="232">
        <f t="shared" ref="BA125" si="506">AO125</f>
        <v>0</v>
      </c>
      <c r="BB125" s="102"/>
      <c r="BC125" s="210"/>
    </row>
    <row r="126" spans="2:55" ht="13.15">
      <c r="B126" s="246"/>
      <c r="D126" s="376">
        <f>1+D123</f>
        <v>7</v>
      </c>
      <c r="E126" s="546" t="s">
        <v>188</v>
      </c>
      <c r="F126" s="547"/>
      <c r="G126" s="547"/>
      <c r="H126" s="351"/>
      <c r="I126" s="352"/>
      <c r="J126" s="353"/>
      <c r="K126" s="351"/>
      <c r="L126" s="352"/>
      <c r="M126" s="353"/>
      <c r="N126" s="351"/>
      <c r="O126" s="352"/>
      <c r="P126" s="353"/>
      <c r="Q126" s="351"/>
      <c r="R126" s="352"/>
      <c r="S126" s="353"/>
      <c r="T126" s="351"/>
      <c r="U126" s="352"/>
      <c r="V126" s="353"/>
      <c r="W126" s="351"/>
      <c r="X126" s="352"/>
      <c r="Y126" s="353"/>
      <c r="Z126" s="351"/>
      <c r="AA126" s="352"/>
      <c r="AB126" s="353"/>
      <c r="AC126" s="351"/>
      <c r="AD126" s="352"/>
      <c r="AE126" s="353"/>
      <c r="AF126" s="351"/>
      <c r="AG126" s="352"/>
      <c r="AH126" s="353"/>
      <c r="AI126" s="351"/>
      <c r="AJ126" s="352"/>
      <c r="AK126" s="353"/>
      <c r="AL126" s="351"/>
      <c r="AM126" s="352"/>
      <c r="AN126" s="353"/>
      <c r="AO126" s="351"/>
      <c r="AP126" s="352"/>
      <c r="AQ126" s="353"/>
      <c r="AR126" s="416" t="str">
        <f t="shared" ref="AR126" si="507">IF(E126="","",E126)</f>
        <v>Provision - Téléphone et Internet</v>
      </c>
      <c r="AS126" s="417"/>
      <c r="AT126" s="418"/>
      <c r="AV126" s="210"/>
      <c r="AW126" s="102"/>
      <c r="AX126" s="416" t="str">
        <f t="shared" si="505"/>
        <v>Provision - Téléphone et Internet</v>
      </c>
      <c r="AY126" s="417"/>
      <c r="AZ126" s="418"/>
      <c r="BA126" s="229">
        <f t="shared" si="419"/>
        <v>0</v>
      </c>
      <c r="BB126" s="102"/>
      <c r="BC126" s="210"/>
    </row>
    <row r="127" spans="2:55">
      <c r="B127" s="246"/>
      <c r="D127" s="374"/>
      <c r="E127" s="548" t="s">
        <v>87</v>
      </c>
      <c r="F127" s="549"/>
      <c r="G127" s="549"/>
      <c r="H127" s="354"/>
      <c r="I127" s="355"/>
      <c r="J127" s="356"/>
      <c r="K127" s="357"/>
      <c r="L127" s="355"/>
      <c r="M127" s="356"/>
      <c r="N127" s="354"/>
      <c r="O127" s="355"/>
      <c r="P127" s="356"/>
      <c r="Q127" s="354"/>
      <c r="R127" s="355"/>
      <c r="S127" s="356"/>
      <c r="T127" s="354"/>
      <c r="U127" s="355"/>
      <c r="V127" s="356"/>
      <c r="W127" s="354"/>
      <c r="X127" s="355"/>
      <c r="Y127" s="356"/>
      <c r="Z127" s="354"/>
      <c r="AA127" s="355"/>
      <c r="AB127" s="356"/>
      <c r="AC127" s="354"/>
      <c r="AD127" s="355"/>
      <c r="AE127" s="356"/>
      <c r="AF127" s="354"/>
      <c r="AG127" s="355"/>
      <c r="AH127" s="356"/>
      <c r="AI127" s="354"/>
      <c r="AJ127" s="355"/>
      <c r="AK127" s="356"/>
      <c r="AL127" s="354"/>
      <c r="AM127" s="355"/>
      <c r="AN127" s="356"/>
      <c r="AO127" s="354"/>
      <c r="AP127" s="355"/>
      <c r="AQ127" s="356"/>
      <c r="AR127" s="485" t="s">
        <v>248</v>
      </c>
      <c r="AS127" s="486"/>
      <c r="AT127" s="487"/>
      <c r="AV127" s="210"/>
      <c r="AW127" s="102"/>
      <c r="AX127" s="419" t="str">
        <f t="shared" ref="AX127" si="508">E127</f>
        <v>Entrer ici les retraits du mois courant -&gt;</v>
      </c>
      <c r="AY127" s="420"/>
      <c r="AZ127" s="421"/>
      <c r="BA127" s="230">
        <f t="shared" si="419"/>
        <v>0</v>
      </c>
      <c r="BB127" s="102"/>
      <c r="BC127" s="210"/>
    </row>
    <row r="128" spans="2:55" ht="13.15">
      <c r="B128" s="246"/>
      <c r="D128" s="375"/>
      <c r="E128" s="550" t="s">
        <v>242</v>
      </c>
      <c r="F128" s="551"/>
      <c r="G128" s="552"/>
      <c r="H128" s="503">
        <f>D128+IF(H126&gt;I126,H126,I126)-IF(I127&lt;H127,H127,I127)</f>
        <v>0</v>
      </c>
      <c r="I128" s="504"/>
      <c r="J128" s="231"/>
      <c r="K128" s="503">
        <f t="shared" ref="K128" si="509">H128+IF(K126&gt;L126,K126,L126)-IF(L127&lt;K127,K127,L127)</f>
        <v>0</v>
      </c>
      <c r="L128" s="504"/>
      <c r="M128" s="231"/>
      <c r="N128" s="503">
        <f t="shared" ref="N128" si="510">K128+IF(N126&gt;O126,N126,O126)-IF(O127&lt;N127,N127,O127)</f>
        <v>0</v>
      </c>
      <c r="O128" s="504"/>
      <c r="P128" s="231"/>
      <c r="Q128" s="503">
        <f t="shared" ref="Q128" si="511">N128+IF(Q126&gt;R126,Q126,R126)-IF(R127&lt;Q127,Q127,R127)</f>
        <v>0</v>
      </c>
      <c r="R128" s="504"/>
      <c r="S128" s="231"/>
      <c r="T128" s="503">
        <f t="shared" ref="T128" si="512">Q128+IF(T126&gt;U126,T126,U126)-IF(U127&lt;T127,T127,U127)</f>
        <v>0</v>
      </c>
      <c r="U128" s="504"/>
      <c r="V128" s="231"/>
      <c r="W128" s="503">
        <f t="shared" ref="W128" si="513">T128+IF(W126&gt;X126,W126,X126)-IF(X127&lt;W127,W127,X127)</f>
        <v>0</v>
      </c>
      <c r="X128" s="504"/>
      <c r="Y128" s="231"/>
      <c r="Z128" s="503">
        <f t="shared" ref="Z128" si="514">W128+IF(Z126&gt;AA126,Z126,AA126)-IF(AA127&lt;Z127,Z127,AA127)</f>
        <v>0</v>
      </c>
      <c r="AA128" s="504"/>
      <c r="AB128" s="231"/>
      <c r="AC128" s="503">
        <f t="shared" ref="AC128" si="515">Z128+IF(AC126&gt;AD126,AC126,AD126)-IF(AD127&lt;AC127,AC127,AD127)</f>
        <v>0</v>
      </c>
      <c r="AD128" s="504"/>
      <c r="AE128" s="231"/>
      <c r="AF128" s="503">
        <f t="shared" ref="AF128" si="516">AC128+IF(AF126&gt;AG126,AF126,AG126)-IF(AG127&lt;AF127,AF127,AG127)</f>
        <v>0</v>
      </c>
      <c r="AG128" s="504"/>
      <c r="AH128" s="231"/>
      <c r="AI128" s="503">
        <f t="shared" ref="AI128" si="517">AF128+IF(AI126&gt;AJ126,AI126,AJ126)-IF(AJ127&lt;AI127,AI127,AJ127)</f>
        <v>0</v>
      </c>
      <c r="AJ128" s="504"/>
      <c r="AK128" s="231"/>
      <c r="AL128" s="503">
        <f t="shared" ref="AL128" si="518">AI128+IF(AL126&gt;AM126,AL126,AM126)-IF(AM127&lt;AL127,AL127,AM127)</f>
        <v>0</v>
      </c>
      <c r="AM128" s="504"/>
      <c r="AN128" s="231"/>
      <c r="AO128" s="503">
        <f t="shared" ref="AO128" si="519">AL128+IF(AO126&gt;AP126,AO126,AP126)-IF(AP127&lt;AO127,AO127,AP127)</f>
        <v>0</v>
      </c>
      <c r="AP128" s="504"/>
      <c r="AQ128" s="231"/>
      <c r="AR128" s="482" t="str">
        <f t="shared" ref="AR128" si="520">E128</f>
        <v>- compte d'épargne à saisir -</v>
      </c>
      <c r="AS128" s="483"/>
      <c r="AT128" s="484"/>
      <c r="AV128" s="210"/>
      <c r="AW128" s="102"/>
      <c r="AX128" s="422" t="str">
        <f t="shared" ref="AX128:AX129" si="521">IF(E128="","",E128)</f>
        <v>- compte d'épargne à saisir -</v>
      </c>
      <c r="AY128" s="423"/>
      <c r="AZ128" s="424"/>
      <c r="BA128" s="232">
        <f t="shared" ref="BA128" si="522">AO128</f>
        <v>0</v>
      </c>
      <c r="BB128" s="102"/>
      <c r="BC128" s="210"/>
    </row>
    <row r="129" spans="2:55" ht="13.15">
      <c r="B129" s="246"/>
      <c r="D129" s="376">
        <f>1+D126</f>
        <v>8</v>
      </c>
      <c r="E129" s="546" t="s">
        <v>186</v>
      </c>
      <c r="F129" s="547"/>
      <c r="G129" s="547"/>
      <c r="H129" s="351"/>
      <c r="I129" s="352"/>
      <c r="J129" s="353"/>
      <c r="K129" s="351"/>
      <c r="L129" s="352"/>
      <c r="M129" s="353"/>
      <c r="N129" s="351"/>
      <c r="O129" s="352"/>
      <c r="P129" s="353"/>
      <c r="Q129" s="351"/>
      <c r="R129" s="352"/>
      <c r="S129" s="353"/>
      <c r="T129" s="351"/>
      <c r="U129" s="352"/>
      <c r="V129" s="353"/>
      <c r="W129" s="351"/>
      <c r="X129" s="352"/>
      <c r="Y129" s="353"/>
      <c r="Z129" s="351"/>
      <c r="AA129" s="352"/>
      <c r="AB129" s="353"/>
      <c r="AC129" s="351"/>
      <c r="AD129" s="352"/>
      <c r="AE129" s="353"/>
      <c r="AF129" s="351"/>
      <c r="AG129" s="352"/>
      <c r="AH129" s="353"/>
      <c r="AI129" s="351"/>
      <c r="AJ129" s="352"/>
      <c r="AK129" s="353"/>
      <c r="AL129" s="351"/>
      <c r="AM129" s="352"/>
      <c r="AN129" s="353"/>
      <c r="AO129" s="351"/>
      <c r="AP129" s="352"/>
      <c r="AQ129" s="353"/>
      <c r="AR129" s="425" t="str">
        <f t="shared" ref="AR129" si="523">IF(E129="","",E129)</f>
        <v>Provision - Cadeaux (Anniversaires, événements, etc.)</v>
      </c>
      <c r="AS129" s="426"/>
      <c r="AT129" s="427"/>
      <c r="AV129" s="210"/>
      <c r="AW129" s="102"/>
      <c r="AX129" s="425" t="str">
        <f t="shared" si="521"/>
        <v>Provision - Cadeaux (Anniversaires, événements, etc.)</v>
      </c>
      <c r="AY129" s="426"/>
      <c r="AZ129" s="427"/>
      <c r="BA129" s="229">
        <f t="shared" si="419"/>
        <v>0</v>
      </c>
      <c r="BB129" s="102"/>
      <c r="BC129" s="210"/>
    </row>
    <row r="130" spans="2:55">
      <c r="B130" s="246"/>
      <c r="D130" s="374"/>
      <c r="E130" s="548" t="s">
        <v>87</v>
      </c>
      <c r="F130" s="549"/>
      <c r="G130" s="549"/>
      <c r="H130" s="354"/>
      <c r="I130" s="355"/>
      <c r="J130" s="356"/>
      <c r="K130" s="357"/>
      <c r="L130" s="355"/>
      <c r="M130" s="356"/>
      <c r="N130" s="354"/>
      <c r="O130" s="355"/>
      <c r="P130" s="356"/>
      <c r="Q130" s="354"/>
      <c r="R130" s="355"/>
      <c r="S130" s="356"/>
      <c r="T130" s="354"/>
      <c r="U130" s="355"/>
      <c r="V130" s="356"/>
      <c r="W130" s="354"/>
      <c r="X130" s="355"/>
      <c r="Y130" s="356"/>
      <c r="Z130" s="354"/>
      <c r="AA130" s="355"/>
      <c r="AB130" s="356"/>
      <c r="AC130" s="354"/>
      <c r="AD130" s="355"/>
      <c r="AE130" s="356"/>
      <c r="AF130" s="354"/>
      <c r="AG130" s="355"/>
      <c r="AH130" s="356"/>
      <c r="AI130" s="354"/>
      <c r="AJ130" s="355"/>
      <c r="AK130" s="356"/>
      <c r="AL130" s="354"/>
      <c r="AM130" s="355"/>
      <c r="AN130" s="356"/>
      <c r="AO130" s="354"/>
      <c r="AP130" s="355"/>
      <c r="AQ130" s="356"/>
      <c r="AR130" s="485" t="s">
        <v>248</v>
      </c>
      <c r="AS130" s="486"/>
      <c r="AT130" s="487"/>
      <c r="AV130" s="210"/>
      <c r="AW130" s="102"/>
      <c r="AX130" s="428" t="str">
        <f t="shared" ref="AX130" si="524">E130</f>
        <v>Entrer ici les retraits du mois courant -&gt;</v>
      </c>
      <c r="AY130" s="420"/>
      <c r="AZ130" s="421"/>
      <c r="BA130" s="230">
        <f t="shared" si="419"/>
        <v>0</v>
      </c>
      <c r="BB130" s="102"/>
      <c r="BC130" s="210"/>
    </row>
    <row r="131" spans="2:55" ht="13.15">
      <c r="B131" s="246"/>
      <c r="D131" s="375"/>
      <c r="E131" s="550" t="s">
        <v>242</v>
      </c>
      <c r="F131" s="551"/>
      <c r="G131" s="552"/>
      <c r="H131" s="503">
        <f>D131+IF(H129&gt;I129,H129,I129)-IF(I130&lt;H130,H130,I130)</f>
        <v>0</v>
      </c>
      <c r="I131" s="504"/>
      <c r="J131" s="231"/>
      <c r="K131" s="503">
        <f t="shared" ref="K131" si="525">H131+IF(K129&gt;L129,K129,L129)-IF(L130&lt;K130,K130,L130)</f>
        <v>0</v>
      </c>
      <c r="L131" s="504"/>
      <c r="M131" s="231"/>
      <c r="N131" s="503">
        <f t="shared" ref="N131" si="526">K131+IF(N129&gt;O129,N129,O129)-IF(O130&lt;N130,N130,O130)</f>
        <v>0</v>
      </c>
      <c r="O131" s="504"/>
      <c r="P131" s="231"/>
      <c r="Q131" s="503">
        <f t="shared" ref="Q131" si="527">N131+IF(Q129&gt;R129,Q129,R129)-IF(R130&lt;Q130,Q130,R130)</f>
        <v>0</v>
      </c>
      <c r="R131" s="504"/>
      <c r="S131" s="231"/>
      <c r="T131" s="503">
        <f t="shared" ref="T131" si="528">Q131+IF(T129&gt;U129,T129,U129)-IF(U130&lt;T130,T130,U130)</f>
        <v>0</v>
      </c>
      <c r="U131" s="504"/>
      <c r="V131" s="231"/>
      <c r="W131" s="503">
        <f t="shared" ref="W131" si="529">T131+IF(W129&gt;X129,W129,X129)-IF(X130&lt;W130,W130,X130)</f>
        <v>0</v>
      </c>
      <c r="X131" s="504"/>
      <c r="Y131" s="231"/>
      <c r="Z131" s="503">
        <f t="shared" ref="Z131" si="530">W131+IF(Z129&gt;AA129,Z129,AA129)-IF(AA130&lt;Z130,Z130,AA130)</f>
        <v>0</v>
      </c>
      <c r="AA131" s="504"/>
      <c r="AB131" s="231"/>
      <c r="AC131" s="503">
        <f t="shared" ref="AC131" si="531">Z131+IF(AC129&gt;AD129,AC129,AD129)-IF(AD130&lt;AC130,AC130,AD130)</f>
        <v>0</v>
      </c>
      <c r="AD131" s="504"/>
      <c r="AE131" s="231"/>
      <c r="AF131" s="503">
        <f t="shared" ref="AF131" si="532">AC131+IF(AF129&gt;AG129,AF129,AG129)-IF(AG130&lt;AF130,AF130,AG130)</f>
        <v>0</v>
      </c>
      <c r="AG131" s="504"/>
      <c r="AH131" s="231"/>
      <c r="AI131" s="503">
        <f t="shared" ref="AI131" si="533">AF131+IF(AI129&gt;AJ129,AI129,AJ129)-IF(AJ130&lt;AI130,AI130,AJ130)</f>
        <v>0</v>
      </c>
      <c r="AJ131" s="504"/>
      <c r="AK131" s="231"/>
      <c r="AL131" s="503">
        <f t="shared" ref="AL131" si="534">AI131+IF(AL129&gt;AM129,AL129,AM129)-IF(AM130&lt;AL130,AL130,AM130)</f>
        <v>0</v>
      </c>
      <c r="AM131" s="504"/>
      <c r="AN131" s="231"/>
      <c r="AO131" s="503">
        <f t="shared" ref="AO131" si="535">AL131+IF(AO129&gt;AP129,AO129,AP129)-IF(AP130&lt;AO130,AO130,AP130)</f>
        <v>0</v>
      </c>
      <c r="AP131" s="504"/>
      <c r="AQ131" s="231"/>
      <c r="AR131" s="482" t="str">
        <f t="shared" ref="AR131" si="536">E131</f>
        <v>- compte d'épargne à saisir -</v>
      </c>
      <c r="AS131" s="483"/>
      <c r="AT131" s="484"/>
      <c r="AV131" s="210"/>
      <c r="AW131" s="102"/>
      <c r="AX131" s="422" t="str">
        <f t="shared" ref="AX131:AX132" si="537">IF(E131="","",E131)</f>
        <v>- compte d'épargne à saisir -</v>
      </c>
      <c r="AY131" s="423"/>
      <c r="AZ131" s="424"/>
      <c r="BA131" s="232">
        <f t="shared" ref="BA131" si="538">AO131</f>
        <v>0</v>
      </c>
      <c r="BB131" s="102"/>
      <c r="BC131" s="210"/>
    </row>
    <row r="132" spans="2:55" ht="13.15">
      <c r="B132" s="246"/>
      <c r="D132" s="376">
        <f>1+D129</f>
        <v>9</v>
      </c>
      <c r="E132" s="546" t="s">
        <v>442</v>
      </c>
      <c r="F132" s="547"/>
      <c r="G132" s="547"/>
      <c r="H132" s="351"/>
      <c r="I132" s="352"/>
      <c r="J132" s="353"/>
      <c r="K132" s="351"/>
      <c r="L132" s="352"/>
      <c r="M132" s="353"/>
      <c r="N132" s="351"/>
      <c r="O132" s="352"/>
      <c r="P132" s="353"/>
      <c r="Q132" s="351"/>
      <c r="R132" s="352"/>
      <c r="S132" s="353"/>
      <c r="T132" s="351"/>
      <c r="U132" s="352"/>
      <c r="V132" s="353"/>
      <c r="W132" s="351"/>
      <c r="X132" s="352"/>
      <c r="Y132" s="353"/>
      <c r="Z132" s="351"/>
      <c r="AA132" s="352"/>
      <c r="AB132" s="353"/>
      <c r="AC132" s="351"/>
      <c r="AD132" s="352"/>
      <c r="AE132" s="353"/>
      <c r="AF132" s="351"/>
      <c r="AG132" s="352"/>
      <c r="AH132" s="353"/>
      <c r="AI132" s="351"/>
      <c r="AJ132" s="352"/>
      <c r="AK132" s="353"/>
      <c r="AL132" s="351"/>
      <c r="AM132" s="352"/>
      <c r="AN132" s="353"/>
      <c r="AO132" s="351"/>
      <c r="AP132" s="352"/>
      <c r="AQ132" s="353"/>
      <c r="AR132" s="416" t="str">
        <f t="shared" ref="AR132" si="539">IF(E132="","",E132)</f>
        <v>Provision - Carburant/Essence</v>
      </c>
      <c r="AS132" s="417"/>
      <c r="AT132" s="418"/>
      <c r="AV132" s="210"/>
      <c r="AW132" s="102"/>
      <c r="AX132" s="416" t="str">
        <f t="shared" si="537"/>
        <v>Provision - Carburant/Essence</v>
      </c>
      <c r="AY132" s="417"/>
      <c r="AZ132" s="418"/>
      <c r="BA132" s="229">
        <f t="shared" si="419"/>
        <v>0</v>
      </c>
      <c r="BB132" s="102"/>
      <c r="BC132" s="210"/>
    </row>
    <row r="133" spans="2:55">
      <c r="B133" s="246"/>
      <c r="D133" s="374"/>
      <c r="E133" s="548" t="s">
        <v>87</v>
      </c>
      <c r="F133" s="549"/>
      <c r="G133" s="549"/>
      <c r="H133" s="354"/>
      <c r="I133" s="355"/>
      <c r="J133" s="356"/>
      <c r="K133" s="357"/>
      <c r="L133" s="355"/>
      <c r="M133" s="356"/>
      <c r="N133" s="354"/>
      <c r="O133" s="355"/>
      <c r="P133" s="356"/>
      <c r="Q133" s="354"/>
      <c r="R133" s="355"/>
      <c r="S133" s="356"/>
      <c r="T133" s="354"/>
      <c r="U133" s="355"/>
      <c r="V133" s="356"/>
      <c r="W133" s="354"/>
      <c r="X133" s="355"/>
      <c r="Y133" s="356"/>
      <c r="Z133" s="354"/>
      <c r="AA133" s="355"/>
      <c r="AB133" s="356"/>
      <c r="AC133" s="354"/>
      <c r="AD133" s="355"/>
      <c r="AE133" s="356"/>
      <c r="AF133" s="354"/>
      <c r="AG133" s="355"/>
      <c r="AH133" s="356"/>
      <c r="AI133" s="354"/>
      <c r="AJ133" s="355"/>
      <c r="AK133" s="356"/>
      <c r="AL133" s="354"/>
      <c r="AM133" s="355"/>
      <c r="AN133" s="356"/>
      <c r="AO133" s="354"/>
      <c r="AP133" s="355"/>
      <c r="AQ133" s="356"/>
      <c r="AR133" s="485" t="s">
        <v>248</v>
      </c>
      <c r="AS133" s="486"/>
      <c r="AT133" s="487"/>
      <c r="AV133" s="210"/>
      <c r="AW133" s="102"/>
      <c r="AX133" s="419" t="str">
        <f t="shared" ref="AX133" si="540">E133</f>
        <v>Entrer ici les retraits du mois courant -&gt;</v>
      </c>
      <c r="AY133" s="420"/>
      <c r="AZ133" s="421"/>
      <c r="BA133" s="230">
        <f t="shared" si="419"/>
        <v>0</v>
      </c>
      <c r="BB133" s="102"/>
      <c r="BC133" s="210"/>
    </row>
    <row r="134" spans="2:55" ht="13.15">
      <c r="B134" s="246"/>
      <c r="D134" s="375"/>
      <c r="E134" s="550" t="s">
        <v>242</v>
      </c>
      <c r="F134" s="551"/>
      <c r="G134" s="552"/>
      <c r="H134" s="503">
        <f>D134+IF(H132&gt;I132,H132,I132)-IF(I133&lt;H133,H133,I133)</f>
        <v>0</v>
      </c>
      <c r="I134" s="504"/>
      <c r="J134" s="231"/>
      <c r="K134" s="503">
        <f t="shared" ref="K134" si="541">H134+IF(K132&gt;L132,K132,L132)-IF(L133&lt;K133,K133,L133)</f>
        <v>0</v>
      </c>
      <c r="L134" s="504"/>
      <c r="M134" s="231"/>
      <c r="N134" s="503">
        <f t="shared" ref="N134" si="542">K134+IF(N132&gt;O132,N132,O132)-IF(O133&lt;N133,N133,O133)</f>
        <v>0</v>
      </c>
      <c r="O134" s="504"/>
      <c r="P134" s="231"/>
      <c r="Q134" s="503">
        <f t="shared" ref="Q134" si="543">N134+IF(Q132&gt;R132,Q132,R132)-IF(R133&lt;Q133,Q133,R133)</f>
        <v>0</v>
      </c>
      <c r="R134" s="504"/>
      <c r="S134" s="231"/>
      <c r="T134" s="503">
        <f t="shared" ref="T134" si="544">Q134+IF(T132&gt;U132,T132,U132)-IF(U133&lt;T133,T133,U133)</f>
        <v>0</v>
      </c>
      <c r="U134" s="504"/>
      <c r="V134" s="231"/>
      <c r="W134" s="503">
        <f t="shared" ref="W134" si="545">T134+IF(W132&gt;X132,W132,X132)-IF(X133&lt;W133,W133,X133)</f>
        <v>0</v>
      </c>
      <c r="X134" s="504"/>
      <c r="Y134" s="231"/>
      <c r="Z134" s="503">
        <f t="shared" ref="Z134" si="546">W134+IF(Z132&gt;AA132,Z132,AA132)-IF(AA133&lt;Z133,Z133,AA133)</f>
        <v>0</v>
      </c>
      <c r="AA134" s="504"/>
      <c r="AB134" s="231"/>
      <c r="AC134" s="503">
        <f t="shared" ref="AC134" si="547">Z134+IF(AC132&gt;AD132,AC132,AD132)-IF(AD133&lt;AC133,AC133,AD133)</f>
        <v>0</v>
      </c>
      <c r="AD134" s="504"/>
      <c r="AE134" s="231"/>
      <c r="AF134" s="503">
        <f t="shared" ref="AF134" si="548">AC134+IF(AF132&gt;AG132,AF132,AG132)-IF(AG133&lt;AF133,AF133,AG133)</f>
        <v>0</v>
      </c>
      <c r="AG134" s="504"/>
      <c r="AH134" s="231"/>
      <c r="AI134" s="503">
        <f t="shared" ref="AI134" si="549">AF134+IF(AI132&gt;AJ132,AI132,AJ132)-IF(AJ133&lt;AI133,AI133,AJ133)</f>
        <v>0</v>
      </c>
      <c r="AJ134" s="504"/>
      <c r="AK134" s="231"/>
      <c r="AL134" s="503">
        <f t="shared" ref="AL134" si="550">AI134+IF(AL132&gt;AM132,AL132,AM132)-IF(AM133&lt;AL133,AL133,AM133)</f>
        <v>0</v>
      </c>
      <c r="AM134" s="504"/>
      <c r="AN134" s="231"/>
      <c r="AO134" s="503">
        <f t="shared" ref="AO134" si="551">AL134+IF(AO132&gt;AP132,AO132,AP132)-IF(AP133&lt;AO133,AO133,AP133)</f>
        <v>0</v>
      </c>
      <c r="AP134" s="504"/>
      <c r="AQ134" s="231"/>
      <c r="AR134" s="482" t="str">
        <f t="shared" ref="AR134" si="552">E134</f>
        <v>- compte d'épargne à saisir -</v>
      </c>
      <c r="AS134" s="483"/>
      <c r="AT134" s="484"/>
      <c r="AV134" s="210"/>
      <c r="AW134" s="102"/>
      <c r="AX134" s="422" t="str">
        <f t="shared" ref="AX134:AX135" si="553">IF(E134="","",E134)</f>
        <v>- compte d'épargne à saisir -</v>
      </c>
      <c r="AY134" s="423"/>
      <c r="AZ134" s="424"/>
      <c r="BA134" s="232">
        <f t="shared" ref="BA134" si="554">AO134</f>
        <v>0</v>
      </c>
      <c r="BB134" s="102"/>
      <c r="BC134" s="210"/>
    </row>
    <row r="135" spans="2:55" ht="13.15">
      <c r="B135" s="246"/>
      <c r="D135" s="376">
        <f>1+D132</f>
        <v>10</v>
      </c>
      <c r="E135" s="546" t="s">
        <v>184</v>
      </c>
      <c r="F135" s="547"/>
      <c r="G135" s="547"/>
      <c r="H135" s="351"/>
      <c r="I135" s="352"/>
      <c r="J135" s="353"/>
      <c r="K135" s="351"/>
      <c r="L135" s="352"/>
      <c r="M135" s="353"/>
      <c r="N135" s="351"/>
      <c r="O135" s="352"/>
      <c r="P135" s="353"/>
      <c r="Q135" s="351"/>
      <c r="R135" s="352"/>
      <c r="S135" s="353"/>
      <c r="T135" s="351"/>
      <c r="U135" s="352"/>
      <c r="V135" s="353"/>
      <c r="W135" s="351"/>
      <c r="X135" s="352"/>
      <c r="Y135" s="353"/>
      <c r="Z135" s="351"/>
      <c r="AA135" s="352"/>
      <c r="AB135" s="353"/>
      <c r="AC135" s="351"/>
      <c r="AD135" s="352"/>
      <c r="AE135" s="353"/>
      <c r="AF135" s="351"/>
      <c r="AG135" s="352"/>
      <c r="AH135" s="353"/>
      <c r="AI135" s="351"/>
      <c r="AJ135" s="352"/>
      <c r="AK135" s="353"/>
      <c r="AL135" s="351"/>
      <c r="AM135" s="352"/>
      <c r="AN135" s="353"/>
      <c r="AO135" s="351"/>
      <c r="AP135" s="352"/>
      <c r="AQ135" s="353"/>
      <c r="AR135" s="425" t="str">
        <f t="shared" ref="AR135" si="555">IF(E135="","",E135)</f>
        <v>Provision - Entretien Auto</v>
      </c>
      <c r="AS135" s="426"/>
      <c r="AT135" s="427"/>
      <c r="AV135" s="210"/>
      <c r="AW135" s="102"/>
      <c r="AX135" s="425" t="str">
        <f t="shared" si="553"/>
        <v>Provision - Entretien Auto</v>
      </c>
      <c r="AY135" s="426"/>
      <c r="AZ135" s="427"/>
      <c r="BA135" s="229">
        <f t="shared" si="419"/>
        <v>0</v>
      </c>
      <c r="BB135" s="102"/>
      <c r="BC135" s="210"/>
    </row>
    <row r="136" spans="2:55">
      <c r="B136" s="246"/>
      <c r="D136" s="374"/>
      <c r="E136" s="548" t="s">
        <v>87</v>
      </c>
      <c r="F136" s="549"/>
      <c r="G136" s="549"/>
      <c r="H136" s="354"/>
      <c r="I136" s="355"/>
      <c r="J136" s="356"/>
      <c r="K136" s="357"/>
      <c r="L136" s="355"/>
      <c r="M136" s="356"/>
      <c r="N136" s="354"/>
      <c r="O136" s="355"/>
      <c r="P136" s="356"/>
      <c r="Q136" s="354"/>
      <c r="R136" s="355"/>
      <c r="S136" s="356"/>
      <c r="T136" s="354"/>
      <c r="U136" s="355"/>
      <c r="V136" s="356"/>
      <c r="W136" s="354"/>
      <c r="X136" s="355"/>
      <c r="Y136" s="356"/>
      <c r="Z136" s="354"/>
      <c r="AA136" s="355"/>
      <c r="AB136" s="356"/>
      <c r="AC136" s="354"/>
      <c r="AD136" s="355"/>
      <c r="AE136" s="356"/>
      <c r="AF136" s="354"/>
      <c r="AG136" s="355"/>
      <c r="AH136" s="356"/>
      <c r="AI136" s="354"/>
      <c r="AJ136" s="355"/>
      <c r="AK136" s="356"/>
      <c r="AL136" s="354"/>
      <c r="AM136" s="355"/>
      <c r="AN136" s="356"/>
      <c r="AO136" s="354"/>
      <c r="AP136" s="355"/>
      <c r="AQ136" s="356"/>
      <c r="AR136" s="485" t="s">
        <v>248</v>
      </c>
      <c r="AS136" s="486"/>
      <c r="AT136" s="487"/>
      <c r="AV136" s="210"/>
      <c r="AW136" s="102"/>
      <c r="AX136" s="428" t="str">
        <f t="shared" ref="AX136" si="556">E136</f>
        <v>Entrer ici les retraits du mois courant -&gt;</v>
      </c>
      <c r="AY136" s="420"/>
      <c r="AZ136" s="421"/>
      <c r="BA136" s="230">
        <f t="shared" si="419"/>
        <v>0</v>
      </c>
      <c r="BB136" s="102"/>
      <c r="BC136" s="210"/>
    </row>
    <row r="137" spans="2:55" ht="13.15">
      <c r="B137" s="246"/>
      <c r="D137" s="375"/>
      <c r="E137" s="550" t="s">
        <v>242</v>
      </c>
      <c r="F137" s="551"/>
      <c r="G137" s="552"/>
      <c r="H137" s="503">
        <f>D137+IF(H135&gt;I135,H135,I135)-IF(I136&lt;H136,H136,I136)</f>
        <v>0</v>
      </c>
      <c r="I137" s="504"/>
      <c r="J137" s="231"/>
      <c r="K137" s="503">
        <f t="shared" ref="K137" si="557">H137+IF(K135&gt;L135,K135,L135)-IF(L136&lt;K136,K136,L136)</f>
        <v>0</v>
      </c>
      <c r="L137" s="504"/>
      <c r="M137" s="231"/>
      <c r="N137" s="503">
        <f t="shared" ref="N137" si="558">K137+IF(N135&gt;O135,N135,O135)-IF(O136&lt;N136,N136,O136)</f>
        <v>0</v>
      </c>
      <c r="O137" s="504"/>
      <c r="P137" s="231"/>
      <c r="Q137" s="503">
        <f t="shared" ref="Q137" si="559">N137+IF(Q135&gt;R135,Q135,R135)-IF(R136&lt;Q136,Q136,R136)</f>
        <v>0</v>
      </c>
      <c r="R137" s="504"/>
      <c r="S137" s="231"/>
      <c r="T137" s="503">
        <f t="shared" ref="T137" si="560">Q137+IF(T135&gt;U135,T135,U135)-IF(U136&lt;T136,T136,U136)</f>
        <v>0</v>
      </c>
      <c r="U137" s="504"/>
      <c r="V137" s="231"/>
      <c r="W137" s="503">
        <f t="shared" ref="W137" si="561">T137+IF(W135&gt;X135,W135,X135)-IF(X136&lt;W136,W136,X136)</f>
        <v>0</v>
      </c>
      <c r="X137" s="504"/>
      <c r="Y137" s="231"/>
      <c r="Z137" s="503">
        <f t="shared" ref="Z137" si="562">W137+IF(Z135&gt;AA135,Z135,AA135)-IF(AA136&lt;Z136,Z136,AA136)</f>
        <v>0</v>
      </c>
      <c r="AA137" s="504"/>
      <c r="AB137" s="231"/>
      <c r="AC137" s="503">
        <f t="shared" ref="AC137" si="563">Z137+IF(AC135&gt;AD135,AC135,AD135)-IF(AD136&lt;AC136,AC136,AD136)</f>
        <v>0</v>
      </c>
      <c r="AD137" s="504"/>
      <c r="AE137" s="231"/>
      <c r="AF137" s="503">
        <f t="shared" ref="AF137" si="564">AC137+IF(AF135&gt;AG135,AF135,AG135)-IF(AG136&lt;AF136,AF136,AG136)</f>
        <v>0</v>
      </c>
      <c r="AG137" s="504"/>
      <c r="AH137" s="231"/>
      <c r="AI137" s="503">
        <f t="shared" ref="AI137" si="565">AF137+IF(AI135&gt;AJ135,AI135,AJ135)-IF(AJ136&lt;AI136,AI136,AJ136)</f>
        <v>0</v>
      </c>
      <c r="AJ137" s="504"/>
      <c r="AK137" s="231"/>
      <c r="AL137" s="503">
        <f t="shared" ref="AL137" si="566">AI137+IF(AL135&gt;AM135,AL135,AM135)-IF(AM136&lt;AL136,AL136,AM136)</f>
        <v>0</v>
      </c>
      <c r="AM137" s="504"/>
      <c r="AN137" s="231"/>
      <c r="AO137" s="503">
        <f t="shared" ref="AO137" si="567">AL137+IF(AO135&gt;AP135,AO135,AP135)-IF(AP136&lt;AO136,AO136,AP136)</f>
        <v>0</v>
      </c>
      <c r="AP137" s="504"/>
      <c r="AQ137" s="231"/>
      <c r="AR137" s="482" t="str">
        <f t="shared" ref="AR137" si="568">E137</f>
        <v>- compte d'épargne à saisir -</v>
      </c>
      <c r="AS137" s="483"/>
      <c r="AT137" s="484"/>
      <c r="AV137" s="210"/>
      <c r="AW137" s="102"/>
      <c r="AX137" s="422" t="str">
        <f t="shared" ref="AX137:AX138" si="569">IF(E137="","",E137)</f>
        <v>- compte d'épargne à saisir -</v>
      </c>
      <c r="AY137" s="423"/>
      <c r="AZ137" s="424"/>
      <c r="BA137" s="232">
        <f t="shared" ref="BA137" si="570">AO137</f>
        <v>0</v>
      </c>
      <c r="BB137" s="102"/>
      <c r="BC137" s="210"/>
    </row>
    <row r="138" spans="2:55" ht="13.15">
      <c r="B138" s="246"/>
      <c r="D138" s="376">
        <f>1+D135</f>
        <v>11</v>
      </c>
      <c r="E138" s="546" t="s">
        <v>190</v>
      </c>
      <c r="F138" s="547"/>
      <c r="G138" s="547"/>
      <c r="H138" s="351"/>
      <c r="I138" s="352"/>
      <c r="J138" s="353"/>
      <c r="K138" s="351"/>
      <c r="L138" s="352"/>
      <c r="M138" s="353"/>
      <c r="N138" s="351"/>
      <c r="O138" s="352"/>
      <c r="P138" s="353"/>
      <c r="Q138" s="351"/>
      <c r="R138" s="352"/>
      <c r="S138" s="353"/>
      <c r="T138" s="351"/>
      <c r="U138" s="352"/>
      <c r="V138" s="353"/>
      <c r="W138" s="351"/>
      <c r="X138" s="352"/>
      <c r="Y138" s="353"/>
      <c r="Z138" s="351"/>
      <c r="AA138" s="352"/>
      <c r="AB138" s="353"/>
      <c r="AC138" s="351"/>
      <c r="AD138" s="352"/>
      <c r="AE138" s="353"/>
      <c r="AF138" s="351"/>
      <c r="AG138" s="352"/>
      <c r="AH138" s="353"/>
      <c r="AI138" s="351"/>
      <c r="AJ138" s="352"/>
      <c r="AK138" s="353"/>
      <c r="AL138" s="351"/>
      <c r="AM138" s="352"/>
      <c r="AN138" s="353"/>
      <c r="AO138" s="351"/>
      <c r="AP138" s="352"/>
      <c r="AQ138" s="353"/>
      <c r="AR138" s="416" t="str">
        <f t="shared" ref="AR138" si="571">IF(E138="","",E138)</f>
        <v>Provision à saisir</v>
      </c>
      <c r="AS138" s="417"/>
      <c r="AT138" s="418"/>
      <c r="AV138" s="210"/>
      <c r="AW138" s="102"/>
      <c r="AX138" s="416" t="str">
        <f t="shared" si="569"/>
        <v>Provision à saisir</v>
      </c>
      <c r="AY138" s="417"/>
      <c r="AZ138" s="418"/>
      <c r="BA138" s="229">
        <f t="shared" si="419"/>
        <v>0</v>
      </c>
      <c r="BB138" s="102"/>
      <c r="BC138" s="210"/>
    </row>
    <row r="139" spans="2:55">
      <c r="B139" s="246"/>
      <c r="D139" s="374"/>
      <c r="E139" s="548" t="s">
        <v>87</v>
      </c>
      <c r="F139" s="549"/>
      <c r="G139" s="549"/>
      <c r="H139" s="354"/>
      <c r="I139" s="355"/>
      <c r="J139" s="356"/>
      <c r="K139" s="357"/>
      <c r="L139" s="355"/>
      <c r="M139" s="356"/>
      <c r="N139" s="354"/>
      <c r="O139" s="355"/>
      <c r="P139" s="356"/>
      <c r="Q139" s="354"/>
      <c r="R139" s="355"/>
      <c r="S139" s="356"/>
      <c r="T139" s="354"/>
      <c r="U139" s="355"/>
      <c r="V139" s="356"/>
      <c r="W139" s="354"/>
      <c r="X139" s="355"/>
      <c r="Y139" s="356"/>
      <c r="Z139" s="354"/>
      <c r="AA139" s="355"/>
      <c r="AB139" s="356"/>
      <c r="AC139" s="354"/>
      <c r="AD139" s="355"/>
      <c r="AE139" s="356"/>
      <c r="AF139" s="354"/>
      <c r="AG139" s="355"/>
      <c r="AH139" s="356"/>
      <c r="AI139" s="354"/>
      <c r="AJ139" s="355"/>
      <c r="AK139" s="356"/>
      <c r="AL139" s="354"/>
      <c r="AM139" s="355"/>
      <c r="AN139" s="356"/>
      <c r="AO139" s="354"/>
      <c r="AP139" s="355"/>
      <c r="AQ139" s="356"/>
      <c r="AR139" s="485" t="s">
        <v>248</v>
      </c>
      <c r="AS139" s="486"/>
      <c r="AT139" s="487"/>
      <c r="AV139" s="210"/>
      <c r="AW139" s="102"/>
      <c r="AX139" s="419" t="str">
        <f t="shared" ref="AX139" si="572">E139</f>
        <v>Entrer ici les retraits du mois courant -&gt;</v>
      </c>
      <c r="AY139" s="420"/>
      <c r="AZ139" s="421"/>
      <c r="BA139" s="230">
        <f t="shared" si="419"/>
        <v>0</v>
      </c>
      <c r="BB139" s="102"/>
      <c r="BC139" s="210"/>
    </row>
    <row r="140" spans="2:55" ht="13.15">
      <c r="B140" s="246"/>
      <c r="D140" s="375"/>
      <c r="E140" s="550" t="s">
        <v>242</v>
      </c>
      <c r="F140" s="551"/>
      <c r="G140" s="552"/>
      <c r="H140" s="503">
        <f>D140+IF(H138&gt;I138,H138,I138)-IF(I139&lt;H139,H139,I139)</f>
        <v>0</v>
      </c>
      <c r="I140" s="504"/>
      <c r="J140" s="231"/>
      <c r="K140" s="503">
        <f t="shared" ref="K140" si="573">H140+IF(K138&gt;L138,K138,L138)-IF(L139&lt;K139,K139,L139)</f>
        <v>0</v>
      </c>
      <c r="L140" s="504"/>
      <c r="M140" s="231"/>
      <c r="N140" s="503">
        <f t="shared" ref="N140" si="574">K140+IF(N138&gt;O138,N138,O138)-IF(O139&lt;N139,N139,O139)</f>
        <v>0</v>
      </c>
      <c r="O140" s="504"/>
      <c r="P140" s="231"/>
      <c r="Q140" s="503">
        <f t="shared" ref="Q140" si="575">N140+IF(Q138&gt;R138,Q138,R138)-IF(R139&lt;Q139,Q139,R139)</f>
        <v>0</v>
      </c>
      <c r="R140" s="504"/>
      <c r="S140" s="231"/>
      <c r="T140" s="503">
        <f t="shared" ref="T140" si="576">Q140+IF(T138&gt;U138,T138,U138)-IF(U139&lt;T139,T139,U139)</f>
        <v>0</v>
      </c>
      <c r="U140" s="504"/>
      <c r="V140" s="231"/>
      <c r="W140" s="503">
        <f t="shared" ref="W140" si="577">T140+IF(W138&gt;X138,W138,X138)-IF(X139&lt;W139,W139,X139)</f>
        <v>0</v>
      </c>
      <c r="X140" s="504"/>
      <c r="Y140" s="231"/>
      <c r="Z140" s="503">
        <f t="shared" ref="Z140" si="578">W140+IF(Z138&gt;AA138,Z138,AA138)-IF(AA139&lt;Z139,Z139,AA139)</f>
        <v>0</v>
      </c>
      <c r="AA140" s="504"/>
      <c r="AB140" s="231"/>
      <c r="AC140" s="503">
        <f t="shared" ref="AC140" si="579">Z140+IF(AC138&gt;AD138,AC138,AD138)-IF(AD139&lt;AC139,AC139,AD139)</f>
        <v>0</v>
      </c>
      <c r="AD140" s="504"/>
      <c r="AE140" s="231"/>
      <c r="AF140" s="503">
        <f t="shared" ref="AF140" si="580">AC140+IF(AF138&gt;AG138,AF138,AG138)-IF(AG139&lt;AF139,AF139,AG139)</f>
        <v>0</v>
      </c>
      <c r="AG140" s="504"/>
      <c r="AH140" s="231"/>
      <c r="AI140" s="503">
        <f t="shared" ref="AI140" si="581">AF140+IF(AI138&gt;AJ138,AI138,AJ138)-IF(AJ139&lt;AI139,AI139,AJ139)</f>
        <v>0</v>
      </c>
      <c r="AJ140" s="504"/>
      <c r="AK140" s="231"/>
      <c r="AL140" s="503">
        <f t="shared" ref="AL140" si="582">AI140+IF(AL138&gt;AM138,AL138,AM138)-IF(AM139&lt;AL139,AL139,AM139)</f>
        <v>0</v>
      </c>
      <c r="AM140" s="504"/>
      <c r="AN140" s="231"/>
      <c r="AO140" s="503">
        <f t="shared" ref="AO140" si="583">AL140+IF(AO138&gt;AP138,AO138,AP138)-IF(AP139&lt;AO139,AO139,AP139)</f>
        <v>0</v>
      </c>
      <c r="AP140" s="504"/>
      <c r="AQ140" s="231"/>
      <c r="AR140" s="482" t="str">
        <f t="shared" ref="AR140" si="584">E140</f>
        <v>- compte d'épargne à saisir -</v>
      </c>
      <c r="AS140" s="483"/>
      <c r="AT140" s="484"/>
      <c r="AV140" s="210"/>
      <c r="AW140" s="102"/>
      <c r="AX140" s="422" t="str">
        <f t="shared" ref="AX140:AX141" si="585">IF(E140="","",E140)</f>
        <v>- compte d'épargne à saisir -</v>
      </c>
      <c r="AY140" s="423"/>
      <c r="AZ140" s="424"/>
      <c r="BA140" s="232">
        <f t="shared" ref="BA140" si="586">AO140</f>
        <v>0</v>
      </c>
      <c r="BB140" s="102"/>
      <c r="BC140" s="210"/>
    </row>
    <row r="141" spans="2:55" ht="13.15">
      <c r="B141" s="246"/>
      <c r="D141" s="376">
        <f>1+D138</f>
        <v>12</v>
      </c>
      <c r="E141" s="546" t="s">
        <v>190</v>
      </c>
      <c r="F141" s="547"/>
      <c r="G141" s="547"/>
      <c r="H141" s="351"/>
      <c r="I141" s="352"/>
      <c r="J141" s="353"/>
      <c r="K141" s="351"/>
      <c r="L141" s="352"/>
      <c r="M141" s="353"/>
      <c r="N141" s="351"/>
      <c r="O141" s="352"/>
      <c r="P141" s="353"/>
      <c r="Q141" s="351"/>
      <c r="R141" s="352"/>
      <c r="S141" s="353"/>
      <c r="T141" s="351"/>
      <c r="U141" s="352"/>
      <c r="V141" s="353"/>
      <c r="W141" s="351"/>
      <c r="X141" s="352"/>
      <c r="Y141" s="353"/>
      <c r="Z141" s="351"/>
      <c r="AA141" s="352"/>
      <c r="AB141" s="353"/>
      <c r="AC141" s="351"/>
      <c r="AD141" s="352"/>
      <c r="AE141" s="353"/>
      <c r="AF141" s="351"/>
      <c r="AG141" s="352"/>
      <c r="AH141" s="353"/>
      <c r="AI141" s="351"/>
      <c r="AJ141" s="352"/>
      <c r="AK141" s="353"/>
      <c r="AL141" s="351"/>
      <c r="AM141" s="352"/>
      <c r="AN141" s="353"/>
      <c r="AO141" s="351"/>
      <c r="AP141" s="352"/>
      <c r="AQ141" s="353"/>
      <c r="AR141" s="425" t="str">
        <f t="shared" ref="AR141" si="587">IF(E141="","",E141)</f>
        <v>Provision à saisir</v>
      </c>
      <c r="AS141" s="426"/>
      <c r="AT141" s="427"/>
      <c r="AV141" s="210"/>
      <c r="AW141" s="102"/>
      <c r="AX141" s="425" t="str">
        <f t="shared" si="585"/>
        <v>Provision à saisir</v>
      </c>
      <c r="AY141" s="426"/>
      <c r="AZ141" s="427"/>
      <c r="BA141" s="229">
        <f t="shared" si="419"/>
        <v>0</v>
      </c>
      <c r="BB141" s="102"/>
      <c r="BC141" s="210"/>
    </row>
    <row r="142" spans="2:55">
      <c r="B142" s="246"/>
      <c r="D142" s="374"/>
      <c r="E142" s="548" t="s">
        <v>87</v>
      </c>
      <c r="F142" s="549"/>
      <c r="G142" s="549"/>
      <c r="H142" s="354"/>
      <c r="I142" s="355"/>
      <c r="J142" s="356"/>
      <c r="K142" s="357"/>
      <c r="L142" s="355"/>
      <c r="M142" s="356"/>
      <c r="N142" s="354"/>
      <c r="O142" s="355"/>
      <c r="P142" s="356"/>
      <c r="Q142" s="354"/>
      <c r="R142" s="355"/>
      <c r="S142" s="356"/>
      <c r="T142" s="354"/>
      <c r="U142" s="355"/>
      <c r="V142" s="356"/>
      <c r="W142" s="354"/>
      <c r="X142" s="355"/>
      <c r="Y142" s="356"/>
      <c r="Z142" s="354"/>
      <c r="AA142" s="355"/>
      <c r="AB142" s="356"/>
      <c r="AC142" s="354"/>
      <c r="AD142" s="355"/>
      <c r="AE142" s="356"/>
      <c r="AF142" s="354"/>
      <c r="AG142" s="355"/>
      <c r="AH142" s="356"/>
      <c r="AI142" s="354"/>
      <c r="AJ142" s="355"/>
      <c r="AK142" s="356"/>
      <c r="AL142" s="354"/>
      <c r="AM142" s="355"/>
      <c r="AN142" s="356"/>
      <c r="AO142" s="354"/>
      <c r="AP142" s="355"/>
      <c r="AQ142" s="356"/>
      <c r="AR142" s="485" t="s">
        <v>248</v>
      </c>
      <c r="AS142" s="486"/>
      <c r="AT142" s="487"/>
      <c r="AV142" s="210"/>
      <c r="AW142" s="102"/>
      <c r="AX142" s="428" t="str">
        <f t="shared" ref="AX142" si="588">E142</f>
        <v>Entrer ici les retraits du mois courant -&gt;</v>
      </c>
      <c r="AY142" s="420"/>
      <c r="AZ142" s="421"/>
      <c r="BA142" s="230">
        <f t="shared" si="419"/>
        <v>0</v>
      </c>
      <c r="BB142" s="102"/>
      <c r="BC142" s="210"/>
    </row>
    <row r="143" spans="2:55" ht="13.15">
      <c r="B143" s="246"/>
      <c r="D143" s="375"/>
      <c r="E143" s="550" t="s">
        <v>242</v>
      </c>
      <c r="F143" s="551"/>
      <c r="G143" s="552"/>
      <c r="H143" s="503">
        <f>D143+IF(H141&gt;I141,H141,I141)-IF(I142&lt;H142,H142,I142)</f>
        <v>0</v>
      </c>
      <c r="I143" s="504"/>
      <c r="J143" s="231"/>
      <c r="K143" s="503">
        <f t="shared" ref="K143" si="589">H143+IF(K141&gt;L141,K141,L141)-IF(L142&lt;K142,K142,L142)</f>
        <v>0</v>
      </c>
      <c r="L143" s="504"/>
      <c r="M143" s="231"/>
      <c r="N143" s="503">
        <f t="shared" ref="N143" si="590">K143+IF(N141&gt;O141,N141,O141)-IF(O142&lt;N142,N142,O142)</f>
        <v>0</v>
      </c>
      <c r="O143" s="504"/>
      <c r="P143" s="231"/>
      <c r="Q143" s="503">
        <f t="shared" ref="Q143" si="591">N143+IF(Q141&gt;R141,Q141,R141)-IF(R142&lt;Q142,Q142,R142)</f>
        <v>0</v>
      </c>
      <c r="R143" s="504"/>
      <c r="S143" s="231"/>
      <c r="T143" s="503">
        <f t="shared" ref="T143" si="592">Q143+IF(T141&gt;U141,T141,U141)-IF(U142&lt;T142,T142,U142)</f>
        <v>0</v>
      </c>
      <c r="U143" s="504"/>
      <c r="V143" s="231"/>
      <c r="W143" s="503">
        <f t="shared" ref="W143" si="593">T143+IF(W141&gt;X141,W141,X141)-IF(X142&lt;W142,W142,X142)</f>
        <v>0</v>
      </c>
      <c r="X143" s="504"/>
      <c r="Y143" s="231"/>
      <c r="Z143" s="503">
        <f t="shared" ref="Z143" si="594">W143+IF(Z141&gt;AA141,Z141,AA141)-IF(AA142&lt;Z142,Z142,AA142)</f>
        <v>0</v>
      </c>
      <c r="AA143" s="504"/>
      <c r="AB143" s="231"/>
      <c r="AC143" s="503">
        <f t="shared" ref="AC143" si="595">Z143+IF(AC141&gt;AD141,AC141,AD141)-IF(AD142&lt;AC142,AC142,AD142)</f>
        <v>0</v>
      </c>
      <c r="AD143" s="504"/>
      <c r="AE143" s="231"/>
      <c r="AF143" s="503">
        <f t="shared" ref="AF143" si="596">AC143+IF(AF141&gt;AG141,AF141,AG141)-IF(AG142&lt;AF142,AF142,AG142)</f>
        <v>0</v>
      </c>
      <c r="AG143" s="504"/>
      <c r="AH143" s="231"/>
      <c r="AI143" s="503">
        <f t="shared" ref="AI143" si="597">AF143+IF(AI141&gt;AJ141,AI141,AJ141)-IF(AJ142&lt;AI142,AI142,AJ142)</f>
        <v>0</v>
      </c>
      <c r="AJ143" s="504"/>
      <c r="AK143" s="231"/>
      <c r="AL143" s="503">
        <f t="shared" ref="AL143" si="598">AI143+IF(AL141&gt;AM141,AL141,AM141)-IF(AM142&lt;AL142,AL142,AM142)</f>
        <v>0</v>
      </c>
      <c r="AM143" s="504"/>
      <c r="AN143" s="231"/>
      <c r="AO143" s="503">
        <f t="shared" ref="AO143" si="599">AL143+IF(AO141&gt;AP141,AO141,AP141)-IF(AP142&lt;AO142,AO142,AP142)</f>
        <v>0</v>
      </c>
      <c r="AP143" s="504"/>
      <c r="AQ143" s="231"/>
      <c r="AR143" s="482" t="str">
        <f t="shared" ref="AR143" si="600">E143</f>
        <v>- compte d'épargne à saisir -</v>
      </c>
      <c r="AS143" s="483"/>
      <c r="AT143" s="484"/>
      <c r="AV143" s="210"/>
      <c r="AW143" s="102"/>
      <c r="AX143" s="422" t="str">
        <f t="shared" ref="AX143" si="601">IF(E143="","",E143)</f>
        <v>- compte d'épargne à saisir -</v>
      </c>
      <c r="AY143" s="423"/>
      <c r="AZ143" s="424"/>
      <c r="BA143" s="232">
        <f t="shared" ref="BA143" si="602">AO143</f>
        <v>0</v>
      </c>
      <c r="BB143" s="102"/>
      <c r="BC143" s="210"/>
    </row>
    <row r="144" spans="2:55" ht="13.15">
      <c r="D144" s="1"/>
      <c r="E144" s="1"/>
      <c r="F144" s="509" t="s">
        <v>197</v>
      </c>
      <c r="G144" s="509"/>
      <c r="H144" s="596">
        <f>SUM(MAX(H108,I108),MAX(H111,I111),MAX(H114,I114),MAX(H117,I117),MAX(H120,I120),MAX(H123,I123),MAX(H126,I126),MAX(H129,I129),MAX(H132,I132),MAX(H135,I135),MAX(H138,I138),MAX(H141,I141))</f>
        <v>0</v>
      </c>
      <c r="I144" s="597"/>
      <c r="J144" s="247"/>
      <c r="K144" s="596">
        <f t="shared" ref="K144" si="603">SUM(MAX(K108,L108),MAX(K111,L111),MAX(K114,L114),MAX(K117,L117),MAX(K120,L120),MAX(K123,L123),MAX(K126,L126),MAX(K129,L129),MAX(K132,L132),MAX(K135,L135),MAX(K138,L138),MAX(K141,L141))</f>
        <v>0</v>
      </c>
      <c r="L144" s="597"/>
      <c r="M144" s="247"/>
      <c r="N144" s="596">
        <f t="shared" ref="N144" si="604">SUM(MAX(N108,O108),MAX(N111,O111),MAX(N114,O114),MAX(N117,O117),MAX(N120,O120),MAX(N123,O123),MAX(N126,O126),MAX(N129,O129),MAX(N132,O132),MAX(N135,O135),MAX(N138,O138),MAX(N141,O141))</f>
        <v>0</v>
      </c>
      <c r="O144" s="597"/>
      <c r="P144" s="247"/>
      <c r="Q144" s="596">
        <f t="shared" ref="Q144" si="605">SUM(MAX(Q108,R108),MAX(Q111,R111),MAX(Q114,R114),MAX(Q117,R117),MAX(Q120,R120),MAX(Q123,R123),MAX(Q126,R126),MAX(Q129,R129),MAX(Q132,R132),MAX(Q135,R135),MAX(Q138,R138),MAX(Q141,R141))</f>
        <v>0</v>
      </c>
      <c r="R144" s="597"/>
      <c r="S144" s="247"/>
      <c r="T144" s="596">
        <f t="shared" ref="T144" si="606">SUM(MAX(T108,U108),MAX(T111,U111),MAX(T114,U114),MAX(T117,U117),MAX(T120,U120),MAX(T123,U123),MAX(T126,U126),MAX(T129,U129),MAX(T132,U132),MAX(T135,U135),MAX(T138,U138),MAX(T141,U141))</f>
        <v>0</v>
      </c>
      <c r="U144" s="597"/>
      <c r="V144" s="247"/>
      <c r="W144" s="596">
        <f t="shared" ref="W144" si="607">SUM(MAX(W108,X108),MAX(W111,X111),MAX(W114,X114),MAX(W117,X117),MAX(W120,X120),MAX(W123,X123),MAX(W126,X126),MAX(W129,X129),MAX(W132,X132),MAX(W135,X135),MAX(W138,X138),MAX(W141,X141))</f>
        <v>0</v>
      </c>
      <c r="X144" s="597"/>
      <c r="Y144" s="247"/>
      <c r="Z144" s="596">
        <f t="shared" ref="Z144" si="608">SUM(MAX(Z108,AA108),MAX(Z111,AA111),MAX(Z114,AA114),MAX(Z117,AA117),MAX(Z120,AA120),MAX(Z123,AA123),MAX(Z126,AA126),MAX(Z129,AA129),MAX(Z132,AA132),MAX(Z135,AA135),MAX(Z138,AA138),MAX(Z141,AA141))</f>
        <v>0</v>
      </c>
      <c r="AA144" s="597"/>
      <c r="AB144" s="247"/>
      <c r="AC144" s="596">
        <f t="shared" ref="AC144" si="609">SUM(MAX(AC108,AD108),MAX(AC111,AD111),MAX(AC114,AD114),MAX(AC117,AD117),MAX(AC120,AD120),MAX(AC123,AD123),MAX(AC126,AD126),MAX(AC129,AD129),MAX(AC132,AD132),MAX(AC135,AD135),MAX(AC138,AD138),MAX(AC141,AD141))</f>
        <v>0</v>
      </c>
      <c r="AD144" s="597"/>
      <c r="AE144" s="247"/>
      <c r="AF144" s="596">
        <f t="shared" ref="AF144" si="610">SUM(MAX(AF108,AG108),MAX(AF111,AG111),MAX(AF114,AG114),MAX(AF117,AG117),MAX(AF120,AG120),MAX(AF123,AG123),MAX(AF126,AG126),MAX(AF129,AG129),MAX(AF132,AG132),MAX(AF135,AG135),MAX(AF138,AG138),MAX(AF141,AG141))</f>
        <v>0</v>
      </c>
      <c r="AG144" s="597"/>
      <c r="AH144" s="247"/>
      <c r="AI144" s="596">
        <f t="shared" ref="AI144" si="611">SUM(MAX(AI108,AJ108),MAX(AI111,AJ111),MAX(AI114,AJ114),MAX(AI117,AJ117),MAX(AI120,AJ120),MAX(AI123,AJ123),MAX(AI126,AJ126),MAX(AI129,AJ129),MAX(AI132,AJ132),MAX(AI135,AJ135),MAX(AI138,AJ138),MAX(AI141,AJ141))</f>
        <v>0</v>
      </c>
      <c r="AJ144" s="597"/>
      <c r="AK144" s="247"/>
      <c r="AL144" s="596">
        <f t="shared" ref="AL144" si="612">SUM(MAX(AL108,AM108),MAX(AL111,AM111),MAX(AL114,AM114),MAX(AL117,AM117),MAX(AL120,AM120),MAX(AL123,AM123),MAX(AL126,AM126),MAX(AL129,AM129),MAX(AL132,AM132),MAX(AL135,AM135),MAX(AL138,AM138),MAX(AL141,AM141))</f>
        <v>0</v>
      </c>
      <c r="AM144" s="597"/>
      <c r="AN144" s="247"/>
      <c r="AO144" s="596">
        <f t="shared" ref="AO144" si="613">SUM(MAX(AO108,AP108),MAX(AO111,AP111),MAX(AO114,AP114),MAX(AO117,AP117),MAX(AO120,AP120),MAX(AO123,AP123),MAX(AO126,AP126),MAX(AO129,AP129),MAX(AO132,AP132),MAX(AO135,AP135),MAX(AO138,AP138),MAX(AO141,AP141))</f>
        <v>0</v>
      </c>
      <c r="AP144" s="597"/>
      <c r="AQ144" s="247"/>
      <c r="AR144" s="473" t="s">
        <v>259</v>
      </c>
      <c r="AS144" s="474"/>
      <c r="AT144" s="474"/>
      <c r="AV144" s="210"/>
      <c r="AW144" s="224"/>
      <c r="AX144" s="400" t="s">
        <v>268</v>
      </c>
      <c r="AY144" s="429"/>
      <c r="AZ144" s="429"/>
      <c r="BA144" s="248">
        <f>SUM(H144:AQ144)</f>
        <v>0</v>
      </c>
      <c r="BB144" s="102"/>
      <c r="BC144" s="210"/>
    </row>
    <row r="145" spans="2:55" ht="13.15">
      <c r="D145" s="1"/>
      <c r="E145" s="1"/>
      <c r="F145" s="510" t="s">
        <v>196</v>
      </c>
      <c r="G145" s="510"/>
      <c r="H145" s="598">
        <f>SUM(H110,H113,H116,H119,H122,H125,H128,H131,H134,H137,H140,H143)</f>
        <v>0</v>
      </c>
      <c r="I145" s="599"/>
      <c r="J145" s="247"/>
      <c r="K145" s="598">
        <f t="shared" ref="K145" si="614">SUM(K110,K113,K116,K119,K122,K125,K128,K131,K134,K137,K140,K143)</f>
        <v>0</v>
      </c>
      <c r="L145" s="599"/>
      <c r="M145" s="247"/>
      <c r="N145" s="598">
        <f t="shared" ref="N145" si="615">SUM(N110,N113,N116,N119,N122,N125,N128,N131,N134,N137,N140,N143)</f>
        <v>0</v>
      </c>
      <c r="O145" s="599"/>
      <c r="P145" s="247"/>
      <c r="Q145" s="598">
        <f t="shared" ref="Q145" si="616">SUM(Q110,Q113,Q116,Q119,Q122,Q125,Q128,Q131,Q134,Q137,Q140,Q143)</f>
        <v>0</v>
      </c>
      <c r="R145" s="599"/>
      <c r="S145" s="247"/>
      <c r="T145" s="598">
        <f t="shared" ref="T145" si="617">SUM(T110,T113,T116,T119,T122,T125,T128,T131,T134,T137,T140,T143)</f>
        <v>0</v>
      </c>
      <c r="U145" s="599"/>
      <c r="V145" s="247"/>
      <c r="W145" s="598">
        <f t="shared" ref="W145" si="618">SUM(W110,W113,W116,W119,W122,W125,W128,W131,W134,W137,W140,W143)</f>
        <v>0</v>
      </c>
      <c r="X145" s="599"/>
      <c r="Y145" s="247"/>
      <c r="Z145" s="598">
        <f t="shared" ref="Z145" si="619">SUM(Z110,Z113,Z116,Z119,Z122,Z125,Z128,Z131,Z134,Z137,Z140,Z143)</f>
        <v>0</v>
      </c>
      <c r="AA145" s="599"/>
      <c r="AB145" s="247"/>
      <c r="AC145" s="598">
        <f t="shared" ref="AC145" si="620">SUM(AC110,AC113,AC116,AC119,AC122,AC125,AC128,AC131,AC134,AC137,AC140,AC143)</f>
        <v>0</v>
      </c>
      <c r="AD145" s="599"/>
      <c r="AE145" s="247"/>
      <c r="AF145" s="598">
        <f t="shared" ref="AF145" si="621">SUM(AF110,AF113,AF116,AF119,AF122,AF125,AF128,AF131,AF134,AF137,AF140,AF143)</f>
        <v>0</v>
      </c>
      <c r="AG145" s="599"/>
      <c r="AH145" s="247"/>
      <c r="AI145" s="598">
        <f t="shared" ref="AI145" si="622">SUM(AI110,AI113,AI116,AI119,AI122,AI125,AI128,AI131,AI134,AI137,AI140,AI143)</f>
        <v>0</v>
      </c>
      <c r="AJ145" s="599"/>
      <c r="AK145" s="247"/>
      <c r="AL145" s="598">
        <f t="shared" ref="AL145" si="623">SUM(AL110,AL113,AL116,AL119,AL122,AL125,AL128,AL131,AL134,AL137,AL140,AL143)</f>
        <v>0</v>
      </c>
      <c r="AM145" s="599"/>
      <c r="AN145" s="247"/>
      <c r="AO145" s="598">
        <f t="shared" ref="AO145" si="624">SUM(AO110,AO113,AO116,AO119,AO122,AO125,AO128,AO131,AO134,AO137,AO140,AO143)</f>
        <v>0</v>
      </c>
      <c r="AP145" s="599"/>
      <c r="AQ145" s="247"/>
      <c r="AR145" s="475" t="s">
        <v>260</v>
      </c>
      <c r="AS145" s="472"/>
      <c r="AT145" s="472"/>
      <c r="AV145" s="210"/>
      <c r="AW145" s="224"/>
      <c r="AX145" s="430" t="s">
        <v>196</v>
      </c>
      <c r="AY145" s="431"/>
      <c r="AZ145" s="431"/>
      <c r="BA145" s="249">
        <f>AO145</f>
        <v>0</v>
      </c>
      <c r="BB145" s="102"/>
      <c r="BC145" s="210"/>
    </row>
    <row r="146" spans="2:55" s="1" customFormat="1" ht="13.15" thickBot="1">
      <c r="AV146" s="210"/>
      <c r="AW146" s="102"/>
      <c r="AX146" s="102"/>
      <c r="AY146" s="102"/>
      <c r="AZ146" s="102"/>
      <c r="BA146" s="102"/>
      <c r="BB146" s="102"/>
      <c r="BC146" s="210"/>
    </row>
    <row r="147" spans="2:55" ht="13.5" thickBot="1">
      <c r="D147" s="162"/>
      <c r="E147" s="488" t="s">
        <v>297</v>
      </c>
      <c r="F147" s="489"/>
      <c r="G147" s="490"/>
      <c r="H147" s="514">
        <f>H7</f>
        <v>44197</v>
      </c>
      <c r="I147" s="514"/>
      <c r="J147" s="514"/>
      <c r="K147" s="514">
        <f>K7</f>
        <v>44229</v>
      </c>
      <c r="L147" s="514"/>
      <c r="M147" s="514"/>
      <c r="N147" s="514">
        <f>N7</f>
        <v>44261</v>
      </c>
      <c r="O147" s="514"/>
      <c r="P147" s="514"/>
      <c r="Q147" s="514">
        <f>Q7</f>
        <v>44293</v>
      </c>
      <c r="R147" s="514"/>
      <c r="S147" s="514"/>
      <c r="T147" s="514">
        <f>T7</f>
        <v>44325</v>
      </c>
      <c r="U147" s="514"/>
      <c r="V147" s="514"/>
      <c r="W147" s="514">
        <f>W7</f>
        <v>44357</v>
      </c>
      <c r="X147" s="514"/>
      <c r="Y147" s="514"/>
      <c r="Z147" s="514">
        <f>Z7</f>
        <v>44389</v>
      </c>
      <c r="AA147" s="514"/>
      <c r="AB147" s="514"/>
      <c r="AC147" s="514">
        <f>AC7</f>
        <v>44421</v>
      </c>
      <c r="AD147" s="514"/>
      <c r="AE147" s="514"/>
      <c r="AF147" s="514">
        <f>AF7</f>
        <v>44453</v>
      </c>
      <c r="AG147" s="514"/>
      <c r="AH147" s="514"/>
      <c r="AI147" s="514">
        <f>AI7</f>
        <v>44485</v>
      </c>
      <c r="AJ147" s="514"/>
      <c r="AK147" s="514"/>
      <c r="AL147" s="514">
        <f>AL7</f>
        <v>44517</v>
      </c>
      <c r="AM147" s="514"/>
      <c r="AN147" s="514"/>
      <c r="AO147" s="514">
        <f>AO7</f>
        <v>44549</v>
      </c>
      <c r="AP147" s="514"/>
      <c r="AQ147" s="514"/>
      <c r="AR147" s="488" t="s">
        <v>297</v>
      </c>
      <c r="AS147" s="489"/>
      <c r="AT147" s="490"/>
      <c r="AV147" s="210"/>
      <c r="AW147" s="102"/>
      <c r="AX147" s="432"/>
      <c r="AY147" s="433"/>
      <c r="AZ147" s="434"/>
      <c r="BA147" s="102"/>
      <c r="BB147" s="102"/>
      <c r="BC147" s="210"/>
    </row>
    <row r="148" spans="2:55" ht="13.5" thickBot="1">
      <c r="D148" s="162"/>
      <c r="E148" s="611" t="s">
        <v>299</v>
      </c>
      <c r="F148" s="612"/>
      <c r="G148" s="613"/>
      <c r="H148" s="562">
        <f>H189</f>
        <v>0</v>
      </c>
      <c r="I148" s="563"/>
      <c r="J148" s="564"/>
      <c r="K148" s="559">
        <f t="shared" ref="K148" si="625">K189</f>
        <v>0</v>
      </c>
      <c r="L148" s="560"/>
      <c r="M148" s="561"/>
      <c r="N148" s="559">
        <f t="shared" ref="N148" si="626">N189</f>
        <v>0</v>
      </c>
      <c r="O148" s="560"/>
      <c r="P148" s="561"/>
      <c r="Q148" s="559">
        <f t="shared" ref="Q148" si="627">Q189</f>
        <v>0</v>
      </c>
      <c r="R148" s="560"/>
      <c r="S148" s="561"/>
      <c r="T148" s="559">
        <f t="shared" ref="T148" si="628">T189</f>
        <v>0</v>
      </c>
      <c r="U148" s="560"/>
      <c r="V148" s="561"/>
      <c r="W148" s="559">
        <f t="shared" ref="W148" si="629">W189</f>
        <v>0</v>
      </c>
      <c r="X148" s="560"/>
      <c r="Y148" s="561"/>
      <c r="Z148" s="559">
        <f t="shared" ref="Z148" si="630">Z189</f>
        <v>0</v>
      </c>
      <c r="AA148" s="560"/>
      <c r="AB148" s="561"/>
      <c r="AC148" s="559">
        <f t="shared" ref="AC148" si="631">AC189</f>
        <v>0</v>
      </c>
      <c r="AD148" s="560"/>
      <c r="AE148" s="561"/>
      <c r="AF148" s="559">
        <f t="shared" ref="AF148" si="632">AF189</f>
        <v>0</v>
      </c>
      <c r="AG148" s="560"/>
      <c r="AH148" s="561"/>
      <c r="AI148" s="559">
        <f t="shared" ref="AI148" si="633">AI189</f>
        <v>0</v>
      </c>
      <c r="AJ148" s="560"/>
      <c r="AK148" s="561"/>
      <c r="AL148" s="559">
        <f t="shared" ref="AL148" si="634">AL189</f>
        <v>0</v>
      </c>
      <c r="AM148" s="560"/>
      <c r="AN148" s="561"/>
      <c r="AO148" s="559">
        <f t="shared" ref="AO148" si="635">AO189</f>
        <v>0</v>
      </c>
      <c r="AP148" s="560"/>
      <c r="AQ148" s="561"/>
      <c r="AR148" s="491" t="s">
        <v>300</v>
      </c>
      <c r="AS148" s="492"/>
      <c r="AT148" s="493"/>
      <c r="AV148" s="210"/>
      <c r="AW148" s="102"/>
      <c r="AX148" s="438" t="s">
        <v>297</v>
      </c>
      <c r="AY148" s="439"/>
      <c r="AZ148" s="440"/>
      <c r="BA148" s="102"/>
      <c r="BB148" s="102"/>
      <c r="BC148" s="210"/>
    </row>
    <row r="149" spans="2:55" ht="13.5" thickBot="1">
      <c r="D149" s="162"/>
      <c r="E149" s="250"/>
      <c r="F149" s="251"/>
      <c r="G149" s="251"/>
      <c r="H149" s="252" t="s">
        <v>59</v>
      </c>
      <c r="I149" s="557" t="s">
        <v>60</v>
      </c>
      <c r="J149" s="558"/>
      <c r="K149" s="252" t="s">
        <v>59</v>
      </c>
      <c r="L149" s="557" t="s">
        <v>60</v>
      </c>
      <c r="M149" s="558"/>
      <c r="N149" s="252" t="s">
        <v>59</v>
      </c>
      <c r="O149" s="557" t="s">
        <v>60</v>
      </c>
      <c r="P149" s="558"/>
      <c r="Q149" s="252" t="s">
        <v>59</v>
      </c>
      <c r="R149" s="557" t="s">
        <v>60</v>
      </c>
      <c r="S149" s="558"/>
      <c r="T149" s="252" t="s">
        <v>59</v>
      </c>
      <c r="U149" s="557" t="s">
        <v>60</v>
      </c>
      <c r="V149" s="558"/>
      <c r="W149" s="252" t="s">
        <v>59</v>
      </c>
      <c r="X149" s="557" t="s">
        <v>60</v>
      </c>
      <c r="Y149" s="558"/>
      <c r="Z149" s="252" t="s">
        <v>59</v>
      </c>
      <c r="AA149" s="557" t="s">
        <v>60</v>
      </c>
      <c r="AB149" s="558"/>
      <c r="AC149" s="252" t="s">
        <v>59</v>
      </c>
      <c r="AD149" s="557" t="s">
        <v>60</v>
      </c>
      <c r="AE149" s="558"/>
      <c r="AF149" s="252" t="s">
        <v>59</v>
      </c>
      <c r="AG149" s="557" t="s">
        <v>60</v>
      </c>
      <c r="AH149" s="558"/>
      <c r="AI149" s="252" t="s">
        <v>59</v>
      </c>
      <c r="AJ149" s="557" t="s">
        <v>60</v>
      </c>
      <c r="AK149" s="558"/>
      <c r="AL149" s="252" t="s">
        <v>59</v>
      </c>
      <c r="AM149" s="557" t="s">
        <v>60</v>
      </c>
      <c r="AN149" s="558"/>
      <c r="AO149" s="252" t="s">
        <v>59</v>
      </c>
      <c r="AP149" s="557" t="s">
        <v>60</v>
      </c>
      <c r="AQ149" s="558"/>
      <c r="AR149" s="250"/>
      <c r="AS149" s="251"/>
      <c r="AT149" s="253"/>
      <c r="AV149" s="210"/>
      <c r="AW149" s="102"/>
      <c r="AX149" s="435"/>
      <c r="AY149" s="436"/>
      <c r="AZ149" s="437"/>
      <c r="BA149" s="102"/>
      <c r="BB149" s="102"/>
      <c r="BC149" s="210"/>
    </row>
    <row r="150" spans="2:55" ht="13.15">
      <c r="B150" s="254"/>
      <c r="D150" s="255">
        <v>1</v>
      </c>
      <c r="E150" s="568" t="s">
        <v>224</v>
      </c>
      <c r="F150" s="569"/>
      <c r="G150" s="570"/>
      <c r="H150" s="351"/>
      <c r="I150" s="256">
        <f>((IF($E$8="non",0,H8)+IF($E$9="non",0,H9)+IF($E$10="non",0,H10)+IF($E$11="non",0,H11)+ IF($E$12="non",0,H12)+ IF($E$13="non",0,H13)+ IF($E$14="non",0,H14)+ IF($E$15="non",0,H15)+ IF($E$16="non",0,H16)+ IF($E$17="non",0,H17)+ IF($E$18="non",0,H18)+ IF($E$19="non",0,H19)+ IF($E$20="non",0,H20)+ IF($E$21="non",0,H21)+ IF($E$22="non",0,H22)+IF($E$23="non",0,H23))/10)</f>
        <v>0</v>
      </c>
      <c r="J150" s="219"/>
      <c r="K150" s="351"/>
      <c r="L150" s="256">
        <f>((IF($E$8="non",0,K8)+IF($E$9="non",0,K9)+IF($E$10="non",0,K10)+IF($E$11="non",0,K11)+ IF($E$12="non",0,K12)+ IF($E$13="non",0,K13)+ IF($E$14="non",0,K14)+ IF($E$15="non",0,K15)+ IF($E$16="non",0,K16)+ IF($E$17="non",0,K17)+ IF($E$18="non",0,K18)+ IF($E$19="non",0,K19)+ IF($E$20="non",0,K20)+ IF($E$21="non",0,K21)+ IF($E$22="non",0,K22)+IF($E$23="non",0,K23))/10)</f>
        <v>0</v>
      </c>
      <c r="M150" s="219"/>
      <c r="N150" s="351"/>
      <c r="O150" s="256">
        <f t="shared" ref="O150" si="636">((IF($E$8="non",0,N8)+IF($E$9="non",0,N9)+IF($E$10="non",0,N10)+IF($E$11="non",0,N11)+ IF($E$12="non",0,N12)+ IF($E$13="non",0,N13)+ IF($E$14="non",0,N14)+ IF($E$15="non",0,N15)+ IF($E$16="non",0,N16)+ IF($E$17="non",0,N17)+ IF($E$18="non",0,N18)+ IF($E$19="non",0,N19)+ IF($E$20="non",0,N20)+ IF($E$21="non",0,N21)+ IF($E$22="non",0,N22)+IF($E$23="non",0,N23))/10)</f>
        <v>0</v>
      </c>
      <c r="P150" s="219"/>
      <c r="Q150" s="351"/>
      <c r="R150" s="256">
        <f t="shared" ref="R150" si="637">((IF($E$8="non",0,Q8)+IF($E$9="non",0,Q9)+IF($E$10="non",0,Q10)+IF($E$11="non",0,Q11)+ IF($E$12="non",0,Q12)+ IF($E$13="non",0,Q13)+ IF($E$14="non",0,Q14)+ IF($E$15="non",0,Q15)+ IF($E$16="non",0,Q16)+ IF($E$17="non",0,Q17)+ IF($E$18="non",0,Q18)+ IF($E$19="non",0,Q19)+ IF($E$20="non",0,Q20)+ IF($E$21="non",0,Q21)+ IF($E$22="non",0,Q22)+IF($E$23="non",0,Q23))/10)</f>
        <v>0</v>
      </c>
      <c r="S150" s="219"/>
      <c r="T150" s="351"/>
      <c r="U150" s="256">
        <f t="shared" ref="U150" si="638">((IF($E$8="non",0,T8)+IF($E$9="non",0,T9)+IF($E$10="non",0,T10)+IF($E$11="non",0,T11)+ IF($E$12="non",0,T12)+ IF($E$13="non",0,T13)+ IF($E$14="non",0,T14)+ IF($E$15="non",0,T15)+ IF($E$16="non",0,T16)+ IF($E$17="non",0,T17)+ IF($E$18="non",0,T18)+ IF($E$19="non",0,T19)+ IF($E$20="non",0,T20)+ IF($E$21="non",0,T21)+ IF($E$22="non",0,T22)+IF($E$23="non",0,T23))/10)</f>
        <v>0</v>
      </c>
      <c r="V150" s="219"/>
      <c r="W150" s="351"/>
      <c r="X150" s="256">
        <f t="shared" ref="X150" si="639">((IF($E$8="non",0,W8)+IF($E$9="non",0,W9)+IF($E$10="non",0,W10)+IF($E$11="non",0,W11)+ IF($E$12="non",0,W12)+ IF($E$13="non",0,W13)+ IF($E$14="non",0,W14)+ IF($E$15="non",0,W15)+ IF($E$16="non",0,W16)+ IF($E$17="non",0,W17)+ IF($E$18="non",0,W18)+ IF($E$19="non",0,W19)+ IF($E$20="non",0,W20)+ IF($E$21="non",0,W21)+ IF($E$22="non",0,W22)+IF($E$23="non",0,W23))/10)</f>
        <v>0</v>
      </c>
      <c r="Y150" s="219"/>
      <c r="Z150" s="351"/>
      <c r="AA150" s="256">
        <f t="shared" ref="AA150" si="640">((IF($E$8="non",0,Z8)+IF($E$9="non",0,Z9)+IF($E$10="non",0,Z10)+IF($E$11="non",0,Z11)+ IF($E$12="non",0,Z12)+ IF($E$13="non",0,Z13)+ IF($E$14="non",0,Z14)+ IF($E$15="non",0,Z15)+ IF($E$16="non",0,Z16)+ IF($E$17="non",0,Z17)+ IF($E$18="non",0,Z18)+ IF($E$19="non",0,Z19)+ IF($E$20="non",0,Z20)+ IF($E$21="non",0,Z21)+ IF($E$22="non",0,Z22)+IF($E$23="non",0,Z23))/10)</f>
        <v>0</v>
      </c>
      <c r="AB150" s="219"/>
      <c r="AC150" s="351"/>
      <c r="AD150" s="256">
        <f t="shared" ref="AD150" si="641">((IF($E$8="non",0,AC8)+IF($E$9="non",0,AC9)+IF($E$10="non",0,AC10)+IF($E$11="non",0,AC11)+ IF($E$12="non",0,AC12)+ IF($E$13="non",0,AC13)+ IF($E$14="non",0,AC14)+ IF($E$15="non",0,AC15)+ IF($E$16="non",0,AC16)+ IF($E$17="non",0,AC17)+ IF($E$18="non",0,AC18)+ IF($E$19="non",0,AC19)+ IF($E$20="non",0,AC20)+ IF($E$21="non",0,AC21)+ IF($E$22="non",0,AC22)+IF($E$23="non",0,AC23))/10)</f>
        <v>0</v>
      </c>
      <c r="AE150" s="219"/>
      <c r="AF150" s="351"/>
      <c r="AG150" s="256">
        <f t="shared" ref="AG150" si="642">((IF($E$8="non",0,AF8)+IF($E$9="non",0,AF9)+IF($E$10="non",0,AF10)+IF($E$11="non",0,AF11)+ IF($E$12="non",0,AF12)+ IF($E$13="non",0,AF13)+ IF($E$14="non",0,AF14)+ IF($E$15="non",0,AF15)+ IF($E$16="non",0,AF16)+ IF($E$17="non",0,AF17)+ IF($E$18="non",0,AF18)+ IF($E$19="non",0,AF19)+ IF($E$20="non",0,AF20)+ IF($E$21="non",0,AF21)+ IF($E$22="non",0,AF22)+IF($E$23="non",0,AF23))/10)</f>
        <v>0</v>
      </c>
      <c r="AH150" s="219"/>
      <c r="AI150" s="351"/>
      <c r="AJ150" s="256">
        <f t="shared" ref="AJ150" si="643">((IF($E$8="non",0,AI8)+IF($E$9="non",0,AI9)+IF($E$10="non",0,AI10)+IF($E$11="non",0,AI11)+ IF($E$12="non",0,AI12)+ IF($E$13="non",0,AI13)+ IF($E$14="non",0,AI14)+ IF($E$15="non",0,AI15)+ IF($E$16="non",0,AI16)+ IF($E$17="non",0,AI17)+ IF($E$18="non",0,AI18)+ IF($E$19="non",0,AI19)+ IF($E$20="non",0,AI20)+ IF($E$21="non",0,AI21)+ IF($E$22="non",0,AI22)+IF($E$23="non",0,AI23))/10)</f>
        <v>0</v>
      </c>
      <c r="AK150" s="219"/>
      <c r="AL150" s="351"/>
      <c r="AM150" s="256">
        <f t="shared" ref="AM150" si="644">((IF($E$8="non",0,AL8)+IF($E$9="non",0,AL9)+IF($E$10="non",0,AL10)+IF($E$11="non",0,AL11)+ IF($E$12="non",0,AL12)+ IF($E$13="non",0,AL13)+ IF($E$14="non",0,AL14)+ IF($E$15="non",0,AL15)+ IF($E$16="non",0,AL16)+ IF($E$17="non",0,AL17)+ IF($E$18="non",0,AL18)+ IF($E$19="non",0,AL19)+ IF($E$20="non",0,AL20)+ IF($E$21="non",0,AL21)+ IF($E$22="non",0,AL22)+IF($E$23="non",0,AL23))/10)</f>
        <v>0</v>
      </c>
      <c r="AN150" s="219"/>
      <c r="AO150" s="351"/>
      <c r="AP150" s="256">
        <f t="shared" ref="AP150" si="645">((IF($E$8="non",0,AO8)+IF($E$9="non",0,AO9)+IF($E$10="non",0,AO10)+IF($E$11="non",0,AO11)+ IF($E$12="non",0,AO12)+ IF($E$13="non",0,AO13)+ IF($E$14="non",0,AO14)+ IF($E$15="non",0,AO15)+ IF($E$16="non",0,AO16)+ IF($E$17="non",0,AO17)+ IF($E$18="non",0,AO18)+ IF($E$19="non",0,AO19)+ IF($E$20="non",0,AO20)+ IF($E$21="non",0,AO21)+ IF($E$22="non",0,AO22)+IF($E$23="non",0,AO23))/10)</f>
        <v>0</v>
      </c>
      <c r="AQ150" s="219"/>
      <c r="AR150" s="408" t="str">
        <f t="shared" ref="AR150:AR152" si="646">IF(E150="","",E150)</f>
        <v>Dîme</v>
      </c>
      <c r="AS150" s="409"/>
      <c r="AT150" s="410"/>
      <c r="AV150" s="210"/>
      <c r="AW150" s="102"/>
      <c r="AX150" s="408" t="str">
        <f>IF(E150="","",E150)</f>
        <v>Dîme</v>
      </c>
      <c r="AY150" s="409"/>
      <c r="AZ150" s="410"/>
      <c r="BA150" s="257">
        <f>SUM(MAX(H150,I150),MAX(K150,L150),MAX(N150,O150),MAX(Q150,R150),MAX(T150,U150),MAX(W150,X150),MAX(Z150,AA150),MAX(AC150,AD150),MAX(AF150,AG150),MAX(AI150,AJ150),MAX(AL150,AM150),MAX(AO150,AP150))</f>
        <v>0</v>
      </c>
      <c r="BB150" s="102"/>
      <c r="BC150" s="210"/>
    </row>
    <row r="151" spans="2:55" ht="13.15">
      <c r="B151" s="254"/>
      <c r="D151" s="255">
        <f>1+D150</f>
        <v>2</v>
      </c>
      <c r="E151" s="565" t="s">
        <v>200</v>
      </c>
      <c r="F151" s="566"/>
      <c r="G151" s="567"/>
      <c r="H151" s="351"/>
      <c r="I151" s="352"/>
      <c r="J151" s="350"/>
      <c r="K151" s="351"/>
      <c r="L151" s="352"/>
      <c r="M151" s="350"/>
      <c r="N151" s="351"/>
      <c r="O151" s="352"/>
      <c r="P151" s="350"/>
      <c r="Q151" s="351"/>
      <c r="R151" s="352"/>
      <c r="S151" s="350"/>
      <c r="T151" s="351"/>
      <c r="U151" s="352"/>
      <c r="V151" s="350"/>
      <c r="W151" s="351"/>
      <c r="X151" s="352"/>
      <c r="Y151" s="350"/>
      <c r="Z151" s="351"/>
      <c r="AA151" s="352"/>
      <c r="AB151" s="350"/>
      <c r="AC151" s="351"/>
      <c r="AD151" s="352"/>
      <c r="AE151" s="350"/>
      <c r="AF151" s="351"/>
      <c r="AG151" s="352"/>
      <c r="AH151" s="350"/>
      <c r="AI151" s="351"/>
      <c r="AJ151" s="352"/>
      <c r="AK151" s="350"/>
      <c r="AL151" s="351"/>
      <c r="AM151" s="352"/>
      <c r="AN151" s="350"/>
      <c r="AO151" s="351"/>
      <c r="AP151" s="352"/>
      <c r="AQ151" s="350"/>
      <c r="AR151" s="408" t="str">
        <f t="shared" si="646"/>
        <v>Loyer</v>
      </c>
      <c r="AS151" s="409"/>
      <c r="AT151" s="410"/>
      <c r="AV151" s="210"/>
      <c r="AW151" s="102"/>
      <c r="AX151" s="408" t="str">
        <f t="shared" ref="AX151:AX170" si="647">IF(E151="","",E151)</f>
        <v>Loyer</v>
      </c>
      <c r="AY151" s="409"/>
      <c r="AZ151" s="410"/>
      <c r="BA151" s="257">
        <f t="shared" ref="BA151:BA170" si="648">SUM(MAX(H151,I151),MAX(K151,L151),MAX(N151,O151),MAX(Q151,R151),MAX(T151,U151),MAX(W151,X151),MAX(Z151,AA151),MAX(AC151,AD151),MAX(AF151,AG151),MAX(AI151,AJ151),MAX(AL151,AM151),MAX(AO151,AP151))</f>
        <v>0</v>
      </c>
      <c r="BB151" s="102"/>
      <c r="BC151" s="210"/>
    </row>
    <row r="152" spans="2:55" ht="13.15">
      <c r="B152" s="254"/>
      <c r="D152" s="255">
        <f t="shared" ref="D152:D183" si="649">1+D151</f>
        <v>3</v>
      </c>
      <c r="E152" s="565" t="s">
        <v>202</v>
      </c>
      <c r="F152" s="566"/>
      <c r="G152" s="567"/>
      <c r="H152" s="351"/>
      <c r="I152" s="352"/>
      <c r="J152" s="350"/>
      <c r="K152" s="351"/>
      <c r="L152" s="352"/>
      <c r="M152" s="350"/>
      <c r="N152" s="351"/>
      <c r="O152" s="352"/>
      <c r="P152" s="350"/>
      <c r="Q152" s="351"/>
      <c r="R152" s="352"/>
      <c r="S152" s="350"/>
      <c r="T152" s="351"/>
      <c r="U152" s="352"/>
      <c r="V152" s="350"/>
      <c r="W152" s="351"/>
      <c r="X152" s="352"/>
      <c r="Y152" s="350"/>
      <c r="Z152" s="351"/>
      <c r="AA152" s="352"/>
      <c r="AB152" s="350"/>
      <c r="AC152" s="351"/>
      <c r="AD152" s="352"/>
      <c r="AE152" s="350"/>
      <c r="AF152" s="351"/>
      <c r="AG152" s="352"/>
      <c r="AH152" s="350"/>
      <c r="AI152" s="351"/>
      <c r="AJ152" s="352"/>
      <c r="AK152" s="350"/>
      <c r="AL152" s="351"/>
      <c r="AM152" s="352"/>
      <c r="AN152" s="350"/>
      <c r="AO152" s="351"/>
      <c r="AP152" s="352"/>
      <c r="AQ152" s="350"/>
      <c r="AR152" s="408" t="str">
        <f t="shared" si="646"/>
        <v>Loyer/ Remboursement Prêt Immobilier</v>
      </c>
      <c r="AS152" s="409"/>
      <c r="AT152" s="410"/>
      <c r="AV152" s="210"/>
      <c r="AW152" s="102"/>
      <c r="AX152" s="408" t="str">
        <f t="shared" si="647"/>
        <v>Loyer/ Remboursement Prêt Immobilier</v>
      </c>
      <c r="AY152" s="409"/>
      <c r="AZ152" s="410"/>
      <c r="BA152" s="257">
        <f t="shared" si="648"/>
        <v>0</v>
      </c>
      <c r="BB152" s="102"/>
      <c r="BC152" s="210"/>
    </row>
    <row r="153" spans="2:55" ht="13.15">
      <c r="B153" s="254"/>
      <c r="D153" s="255">
        <f t="shared" si="649"/>
        <v>4</v>
      </c>
      <c r="E153" s="565" t="s">
        <v>212</v>
      </c>
      <c r="F153" s="566"/>
      <c r="G153" s="567"/>
      <c r="H153" s="351"/>
      <c r="I153" s="352"/>
      <c r="J153" s="350"/>
      <c r="K153" s="351"/>
      <c r="L153" s="352"/>
      <c r="M153" s="350"/>
      <c r="N153" s="351"/>
      <c r="O153" s="352"/>
      <c r="P153" s="350"/>
      <c r="Q153" s="351"/>
      <c r="R153" s="352"/>
      <c r="S153" s="350"/>
      <c r="T153" s="351"/>
      <c r="U153" s="352"/>
      <c r="V153" s="350"/>
      <c r="W153" s="351"/>
      <c r="X153" s="352"/>
      <c r="Y153" s="350"/>
      <c r="Z153" s="351"/>
      <c r="AA153" s="352"/>
      <c r="AB153" s="350"/>
      <c r="AC153" s="351"/>
      <c r="AD153" s="352"/>
      <c r="AE153" s="350"/>
      <c r="AF153" s="351"/>
      <c r="AG153" s="352"/>
      <c r="AH153" s="350"/>
      <c r="AI153" s="351"/>
      <c r="AJ153" s="352"/>
      <c r="AK153" s="350"/>
      <c r="AL153" s="351"/>
      <c r="AM153" s="352"/>
      <c r="AN153" s="350"/>
      <c r="AO153" s="351"/>
      <c r="AP153" s="352"/>
      <c r="AQ153" s="350"/>
      <c r="AR153" s="408" t="str">
        <f>IF(E153="","",E153)</f>
        <v>Courses Entretien / Alimentation</v>
      </c>
      <c r="AS153" s="409"/>
      <c r="AT153" s="410"/>
      <c r="AV153" s="210"/>
      <c r="AW153" s="102"/>
      <c r="AX153" s="408" t="str">
        <f t="shared" si="647"/>
        <v>Courses Entretien / Alimentation</v>
      </c>
      <c r="AY153" s="409"/>
      <c r="AZ153" s="410"/>
      <c r="BA153" s="257">
        <f t="shared" si="648"/>
        <v>0</v>
      </c>
      <c r="BB153" s="102"/>
      <c r="BC153" s="210"/>
    </row>
    <row r="154" spans="2:55" ht="13.15">
      <c r="B154" s="254"/>
      <c r="D154" s="255">
        <f t="shared" si="649"/>
        <v>5</v>
      </c>
      <c r="E154" s="565" t="s">
        <v>360</v>
      </c>
      <c r="F154" s="566"/>
      <c r="G154" s="567"/>
      <c r="H154" s="351"/>
      <c r="I154" s="352"/>
      <c r="J154" s="350"/>
      <c r="K154" s="351"/>
      <c r="L154" s="352"/>
      <c r="M154" s="350"/>
      <c r="N154" s="351"/>
      <c r="O154" s="352"/>
      <c r="P154" s="350"/>
      <c r="Q154" s="351"/>
      <c r="R154" s="352"/>
      <c r="S154" s="350"/>
      <c r="T154" s="351"/>
      <c r="U154" s="352"/>
      <c r="V154" s="350"/>
      <c r="W154" s="351"/>
      <c r="X154" s="352"/>
      <c r="Y154" s="350"/>
      <c r="Z154" s="351"/>
      <c r="AA154" s="352"/>
      <c r="AB154" s="350"/>
      <c r="AC154" s="351"/>
      <c r="AD154" s="352"/>
      <c r="AE154" s="350"/>
      <c r="AF154" s="351"/>
      <c r="AG154" s="352"/>
      <c r="AH154" s="350"/>
      <c r="AI154" s="351"/>
      <c r="AJ154" s="352"/>
      <c r="AK154" s="350"/>
      <c r="AL154" s="351"/>
      <c r="AM154" s="352"/>
      <c r="AN154" s="350"/>
      <c r="AO154" s="351"/>
      <c r="AP154" s="352"/>
      <c r="AQ154" s="350"/>
      <c r="AR154" s="408" t="str">
        <f t="shared" ref="AR154:AR170" si="650">IF(E154="","",E154)</f>
        <v>Carte de transport</v>
      </c>
      <c r="AS154" s="409"/>
      <c r="AT154" s="410"/>
      <c r="AV154" s="210"/>
      <c r="AW154" s="102"/>
      <c r="AX154" s="408" t="str">
        <f t="shared" si="647"/>
        <v>Carte de transport</v>
      </c>
      <c r="AY154" s="409"/>
      <c r="AZ154" s="410"/>
      <c r="BA154" s="257">
        <f t="shared" si="648"/>
        <v>0</v>
      </c>
      <c r="BB154" s="102"/>
      <c r="BC154" s="210"/>
    </row>
    <row r="155" spans="2:55" ht="13.15">
      <c r="B155" s="254"/>
      <c r="D155" s="255">
        <f t="shared" si="649"/>
        <v>6</v>
      </c>
      <c r="E155" s="565" t="s">
        <v>361</v>
      </c>
      <c r="F155" s="566"/>
      <c r="G155" s="567"/>
      <c r="H155" s="351"/>
      <c r="I155" s="352"/>
      <c r="J155" s="350"/>
      <c r="K155" s="351"/>
      <c r="L155" s="352"/>
      <c r="M155" s="350"/>
      <c r="N155" s="351"/>
      <c r="O155" s="352"/>
      <c r="P155" s="350"/>
      <c r="Q155" s="351"/>
      <c r="R155" s="352"/>
      <c r="S155" s="350"/>
      <c r="T155" s="351"/>
      <c r="U155" s="352"/>
      <c r="V155" s="350"/>
      <c r="W155" s="351"/>
      <c r="X155" s="352"/>
      <c r="Y155" s="350"/>
      <c r="Z155" s="351"/>
      <c r="AA155" s="352"/>
      <c r="AB155" s="350"/>
      <c r="AC155" s="351"/>
      <c r="AD155" s="352"/>
      <c r="AE155" s="350"/>
      <c r="AF155" s="351"/>
      <c r="AG155" s="352"/>
      <c r="AH155" s="350"/>
      <c r="AI155" s="351"/>
      <c r="AJ155" s="352"/>
      <c r="AK155" s="350"/>
      <c r="AL155" s="351"/>
      <c r="AM155" s="352"/>
      <c r="AN155" s="350"/>
      <c r="AO155" s="351"/>
      <c r="AP155" s="352"/>
      <c r="AQ155" s="350"/>
      <c r="AR155" s="408" t="str">
        <f t="shared" si="650"/>
        <v>Mutuelle</v>
      </c>
      <c r="AS155" s="409"/>
      <c r="AT155" s="410"/>
      <c r="AV155" s="210"/>
      <c r="AW155" s="102"/>
      <c r="AX155" s="408" t="str">
        <f t="shared" si="647"/>
        <v>Mutuelle</v>
      </c>
      <c r="AY155" s="409"/>
      <c r="AZ155" s="410"/>
      <c r="BA155" s="257">
        <f t="shared" si="648"/>
        <v>0</v>
      </c>
      <c r="BB155" s="102"/>
      <c r="BC155" s="210"/>
    </row>
    <row r="156" spans="2:55" ht="13.15">
      <c r="B156" s="254"/>
      <c r="D156" s="255">
        <f t="shared" si="649"/>
        <v>7</v>
      </c>
      <c r="E156" s="565" t="s">
        <v>210</v>
      </c>
      <c r="F156" s="566"/>
      <c r="G156" s="567"/>
      <c r="H156" s="351"/>
      <c r="I156" s="352"/>
      <c r="J156" s="350"/>
      <c r="K156" s="351"/>
      <c r="L156" s="352"/>
      <c r="M156" s="350"/>
      <c r="N156" s="351"/>
      <c r="O156" s="352"/>
      <c r="P156" s="350"/>
      <c r="Q156" s="351"/>
      <c r="R156" s="352"/>
      <c r="S156" s="350"/>
      <c r="T156" s="351"/>
      <c r="U156" s="352"/>
      <c r="V156" s="350"/>
      <c r="W156" s="351"/>
      <c r="X156" s="352"/>
      <c r="Y156" s="350"/>
      <c r="Z156" s="351"/>
      <c r="AA156" s="352"/>
      <c r="AB156" s="350"/>
      <c r="AC156" s="351"/>
      <c r="AD156" s="352"/>
      <c r="AE156" s="350"/>
      <c r="AF156" s="351"/>
      <c r="AG156" s="352"/>
      <c r="AH156" s="350"/>
      <c r="AI156" s="351"/>
      <c r="AJ156" s="352"/>
      <c r="AK156" s="350"/>
      <c r="AL156" s="351"/>
      <c r="AM156" s="352"/>
      <c r="AN156" s="350"/>
      <c r="AO156" s="351"/>
      <c r="AP156" s="352"/>
      <c r="AQ156" s="350"/>
      <c r="AR156" s="408" t="str">
        <f t="shared" si="650"/>
        <v>Cotisation de Prévoyance</v>
      </c>
      <c r="AS156" s="409"/>
      <c r="AT156" s="410"/>
      <c r="AV156" s="210"/>
      <c r="AW156" s="102"/>
      <c r="AX156" s="408" t="str">
        <f t="shared" si="647"/>
        <v>Cotisation de Prévoyance</v>
      </c>
      <c r="AY156" s="409"/>
      <c r="AZ156" s="410"/>
      <c r="BA156" s="257">
        <f t="shared" si="648"/>
        <v>0</v>
      </c>
      <c r="BB156" s="102"/>
      <c r="BC156" s="210"/>
    </row>
    <row r="157" spans="2:55" ht="13.15">
      <c r="B157" s="254"/>
      <c r="D157" s="255">
        <f t="shared" si="649"/>
        <v>8</v>
      </c>
      <c r="E157" s="565" t="s">
        <v>214</v>
      </c>
      <c r="F157" s="566"/>
      <c r="G157" s="567"/>
      <c r="H157" s="351"/>
      <c r="I157" s="352"/>
      <c r="J157" s="350"/>
      <c r="K157" s="351"/>
      <c r="L157" s="352"/>
      <c r="M157" s="350"/>
      <c r="N157" s="351"/>
      <c r="O157" s="352"/>
      <c r="P157" s="350"/>
      <c r="Q157" s="351"/>
      <c r="R157" s="352"/>
      <c r="S157" s="350"/>
      <c r="T157" s="351"/>
      <c r="U157" s="352"/>
      <c r="V157" s="350"/>
      <c r="W157" s="351"/>
      <c r="X157" s="352"/>
      <c r="Y157" s="350"/>
      <c r="Z157" s="351"/>
      <c r="AA157" s="352"/>
      <c r="AB157" s="350"/>
      <c r="AC157" s="351"/>
      <c r="AD157" s="352"/>
      <c r="AE157" s="350"/>
      <c r="AF157" s="351"/>
      <c r="AG157" s="352"/>
      <c r="AH157" s="350"/>
      <c r="AI157" s="351"/>
      <c r="AJ157" s="352"/>
      <c r="AK157" s="350"/>
      <c r="AL157" s="351"/>
      <c r="AM157" s="352"/>
      <c r="AN157" s="350"/>
      <c r="AO157" s="351"/>
      <c r="AP157" s="352"/>
      <c r="AQ157" s="350"/>
      <c r="AR157" s="408" t="str">
        <f t="shared" si="650"/>
        <v>Assurance Auto</v>
      </c>
      <c r="AS157" s="409"/>
      <c r="AT157" s="410"/>
      <c r="AV157" s="210"/>
      <c r="AW157" s="102"/>
      <c r="AX157" s="408" t="str">
        <f t="shared" si="647"/>
        <v>Assurance Auto</v>
      </c>
      <c r="AY157" s="409"/>
      <c r="AZ157" s="410"/>
      <c r="BA157" s="257">
        <f t="shared" si="648"/>
        <v>0</v>
      </c>
      <c r="BB157" s="102"/>
      <c r="BC157" s="210"/>
    </row>
    <row r="158" spans="2:55" ht="13.15">
      <c r="B158" s="254"/>
      <c r="D158" s="255">
        <f t="shared" si="649"/>
        <v>9</v>
      </c>
      <c r="E158" s="565" t="s">
        <v>362</v>
      </c>
      <c r="F158" s="566"/>
      <c r="G158" s="567"/>
      <c r="H158" s="351"/>
      <c r="I158" s="352"/>
      <c r="J158" s="350"/>
      <c r="K158" s="351"/>
      <c r="L158" s="352"/>
      <c r="M158" s="350"/>
      <c r="N158" s="351"/>
      <c r="O158" s="352"/>
      <c r="P158" s="350"/>
      <c r="Q158" s="351"/>
      <c r="R158" s="352"/>
      <c r="S158" s="350"/>
      <c r="T158" s="351"/>
      <c r="U158" s="352"/>
      <c r="V158" s="350"/>
      <c r="W158" s="351"/>
      <c r="X158" s="352"/>
      <c r="Y158" s="350"/>
      <c r="Z158" s="351"/>
      <c r="AA158" s="352"/>
      <c r="AB158" s="350"/>
      <c r="AC158" s="351"/>
      <c r="AD158" s="352"/>
      <c r="AE158" s="350"/>
      <c r="AF158" s="351"/>
      <c r="AG158" s="352"/>
      <c r="AH158" s="350"/>
      <c r="AI158" s="351"/>
      <c r="AJ158" s="352"/>
      <c r="AK158" s="350"/>
      <c r="AL158" s="351"/>
      <c r="AM158" s="352"/>
      <c r="AN158" s="350"/>
      <c r="AO158" s="351"/>
      <c r="AP158" s="352"/>
      <c r="AQ158" s="350"/>
      <c r="AR158" s="408" t="str">
        <f t="shared" si="650"/>
        <v>Abonnement Internet</v>
      </c>
      <c r="AS158" s="409"/>
      <c r="AT158" s="410"/>
      <c r="AV158" s="210"/>
      <c r="AW158" s="102"/>
      <c r="AX158" s="408" t="str">
        <f t="shared" si="647"/>
        <v>Abonnement Internet</v>
      </c>
      <c r="AY158" s="409"/>
      <c r="AZ158" s="410"/>
      <c r="BA158" s="257">
        <f t="shared" si="648"/>
        <v>0</v>
      </c>
      <c r="BB158" s="102"/>
      <c r="BC158" s="210"/>
    </row>
    <row r="159" spans="2:55" ht="13.15">
      <c r="B159" s="254"/>
      <c r="D159" s="255">
        <f t="shared" si="649"/>
        <v>10</v>
      </c>
      <c r="E159" s="565" t="s">
        <v>363</v>
      </c>
      <c r="F159" s="566"/>
      <c r="G159" s="567"/>
      <c r="H159" s="351"/>
      <c r="I159" s="352"/>
      <c r="J159" s="350"/>
      <c r="K159" s="351"/>
      <c r="L159" s="352"/>
      <c r="M159" s="350"/>
      <c r="N159" s="351"/>
      <c r="O159" s="352"/>
      <c r="P159" s="350"/>
      <c r="Q159" s="351"/>
      <c r="R159" s="352"/>
      <c r="S159" s="350"/>
      <c r="T159" s="351"/>
      <c r="U159" s="352"/>
      <c r="V159" s="350"/>
      <c r="W159" s="351"/>
      <c r="X159" s="352"/>
      <c r="Y159" s="350"/>
      <c r="Z159" s="351"/>
      <c r="AA159" s="352"/>
      <c r="AB159" s="350"/>
      <c r="AC159" s="351"/>
      <c r="AD159" s="352"/>
      <c r="AE159" s="350"/>
      <c r="AF159" s="351"/>
      <c r="AG159" s="352"/>
      <c r="AH159" s="350"/>
      <c r="AI159" s="351"/>
      <c r="AJ159" s="352"/>
      <c r="AK159" s="350"/>
      <c r="AL159" s="351"/>
      <c r="AM159" s="352"/>
      <c r="AN159" s="350"/>
      <c r="AO159" s="351"/>
      <c r="AP159" s="352"/>
      <c r="AQ159" s="350"/>
      <c r="AR159" s="408" t="str">
        <f t="shared" si="650"/>
        <v>Abonnement Bouquet TV</v>
      </c>
      <c r="AS159" s="409"/>
      <c r="AT159" s="410"/>
      <c r="AV159" s="210"/>
      <c r="AW159" s="102"/>
      <c r="AX159" s="408" t="str">
        <f t="shared" si="647"/>
        <v>Abonnement Bouquet TV</v>
      </c>
      <c r="AY159" s="409"/>
      <c r="AZ159" s="410"/>
      <c r="BA159" s="257">
        <f t="shared" si="648"/>
        <v>0</v>
      </c>
      <c r="BB159" s="102"/>
      <c r="BC159" s="210"/>
    </row>
    <row r="160" spans="2:55" ht="13.15">
      <c r="B160" s="254"/>
      <c r="D160" s="255">
        <f t="shared" si="649"/>
        <v>11</v>
      </c>
      <c r="E160" s="565" t="s">
        <v>219</v>
      </c>
      <c r="F160" s="566"/>
      <c r="G160" s="567"/>
      <c r="H160" s="351"/>
      <c r="I160" s="352"/>
      <c r="J160" s="350"/>
      <c r="K160" s="351"/>
      <c r="L160" s="352"/>
      <c r="M160" s="350"/>
      <c r="N160" s="351"/>
      <c r="O160" s="352"/>
      <c r="P160" s="350"/>
      <c r="Q160" s="351"/>
      <c r="R160" s="352"/>
      <c r="S160" s="350"/>
      <c r="T160" s="351"/>
      <c r="U160" s="352"/>
      <c r="V160" s="350"/>
      <c r="W160" s="351"/>
      <c r="X160" s="352"/>
      <c r="Y160" s="350"/>
      <c r="Z160" s="351"/>
      <c r="AA160" s="352"/>
      <c r="AB160" s="350"/>
      <c r="AC160" s="351"/>
      <c r="AD160" s="352"/>
      <c r="AE160" s="350"/>
      <c r="AF160" s="351"/>
      <c r="AG160" s="352"/>
      <c r="AH160" s="350"/>
      <c r="AI160" s="351"/>
      <c r="AJ160" s="352"/>
      <c r="AK160" s="350"/>
      <c r="AL160" s="351"/>
      <c r="AM160" s="352"/>
      <c r="AN160" s="350"/>
      <c r="AO160" s="351"/>
      <c r="AP160" s="352"/>
      <c r="AQ160" s="350"/>
      <c r="AR160" s="408" t="str">
        <f t="shared" si="650"/>
        <v>Téléphone portable</v>
      </c>
      <c r="AS160" s="409"/>
      <c r="AT160" s="410"/>
      <c r="AV160" s="210"/>
      <c r="AW160" s="102"/>
      <c r="AX160" s="408" t="str">
        <f t="shared" si="647"/>
        <v>Téléphone portable</v>
      </c>
      <c r="AY160" s="409"/>
      <c r="AZ160" s="410"/>
      <c r="BA160" s="257">
        <f t="shared" si="648"/>
        <v>0</v>
      </c>
      <c r="BB160" s="102"/>
      <c r="BC160" s="210"/>
    </row>
    <row r="161" spans="2:55" ht="13.15">
      <c r="B161" s="254"/>
      <c r="D161" s="255">
        <f t="shared" si="649"/>
        <v>12</v>
      </c>
      <c r="E161" s="565" t="s">
        <v>364</v>
      </c>
      <c r="F161" s="566"/>
      <c r="G161" s="567"/>
      <c r="H161" s="351"/>
      <c r="I161" s="352"/>
      <c r="J161" s="350"/>
      <c r="K161" s="351"/>
      <c r="L161" s="352"/>
      <c r="M161" s="350"/>
      <c r="N161" s="351"/>
      <c r="O161" s="352"/>
      <c r="P161" s="350"/>
      <c r="Q161" s="351"/>
      <c r="R161" s="352"/>
      <c r="S161" s="350"/>
      <c r="T161" s="351"/>
      <c r="U161" s="352"/>
      <c r="V161" s="350"/>
      <c r="W161" s="351"/>
      <c r="X161" s="352"/>
      <c r="Y161" s="350"/>
      <c r="Z161" s="351"/>
      <c r="AA161" s="352"/>
      <c r="AB161" s="350"/>
      <c r="AC161" s="351"/>
      <c r="AD161" s="352"/>
      <c r="AE161" s="350"/>
      <c r="AF161" s="351"/>
      <c r="AG161" s="352"/>
      <c r="AH161" s="350"/>
      <c r="AI161" s="351"/>
      <c r="AJ161" s="352"/>
      <c r="AK161" s="350"/>
      <c r="AL161" s="351"/>
      <c r="AM161" s="352"/>
      <c r="AN161" s="350"/>
      <c r="AO161" s="351"/>
      <c r="AP161" s="352"/>
      <c r="AQ161" s="350"/>
      <c r="AR161" s="408" t="str">
        <f t="shared" si="650"/>
        <v>Téléphone</v>
      </c>
      <c r="AS161" s="409"/>
      <c r="AT161" s="410"/>
      <c r="AV161" s="210"/>
      <c r="AW161" s="102"/>
      <c r="AX161" s="408" t="str">
        <f t="shared" si="647"/>
        <v>Téléphone</v>
      </c>
      <c r="AY161" s="409"/>
      <c r="AZ161" s="410"/>
      <c r="BA161" s="257">
        <f t="shared" si="648"/>
        <v>0</v>
      </c>
      <c r="BB161" s="102"/>
      <c r="BC161" s="210"/>
    </row>
    <row r="162" spans="2:55" ht="13.15">
      <c r="B162" s="254"/>
      <c r="D162" s="255">
        <f t="shared" si="649"/>
        <v>13</v>
      </c>
      <c r="E162" s="565" t="s">
        <v>216</v>
      </c>
      <c r="F162" s="566"/>
      <c r="G162" s="567"/>
      <c r="H162" s="351"/>
      <c r="I162" s="352"/>
      <c r="J162" s="350"/>
      <c r="K162" s="351"/>
      <c r="L162" s="352"/>
      <c r="M162" s="350"/>
      <c r="N162" s="351"/>
      <c r="O162" s="352"/>
      <c r="P162" s="350"/>
      <c r="Q162" s="351"/>
      <c r="R162" s="352"/>
      <c r="S162" s="350"/>
      <c r="T162" s="351"/>
      <c r="U162" s="352"/>
      <c r="V162" s="350"/>
      <c r="W162" s="351"/>
      <c r="X162" s="352"/>
      <c r="Y162" s="350"/>
      <c r="Z162" s="351"/>
      <c r="AA162" s="352"/>
      <c r="AB162" s="350"/>
      <c r="AC162" s="351"/>
      <c r="AD162" s="352"/>
      <c r="AE162" s="350"/>
      <c r="AF162" s="351"/>
      <c r="AG162" s="352"/>
      <c r="AH162" s="350"/>
      <c r="AI162" s="351"/>
      <c r="AJ162" s="352"/>
      <c r="AK162" s="350"/>
      <c r="AL162" s="351"/>
      <c r="AM162" s="352"/>
      <c r="AN162" s="350"/>
      <c r="AO162" s="351"/>
      <c r="AP162" s="352"/>
      <c r="AQ162" s="350"/>
      <c r="AR162" s="408" t="str">
        <f t="shared" si="650"/>
        <v>Carburants (Essence/Gasoil)</v>
      </c>
      <c r="AS162" s="409"/>
      <c r="AT162" s="410"/>
      <c r="AV162" s="210"/>
      <c r="AW162" s="102"/>
      <c r="AX162" s="408" t="str">
        <f t="shared" si="647"/>
        <v>Carburants (Essence/Gasoil)</v>
      </c>
      <c r="AY162" s="409"/>
      <c r="AZ162" s="410"/>
      <c r="BA162" s="257">
        <f t="shared" si="648"/>
        <v>0</v>
      </c>
      <c r="BB162" s="102"/>
      <c r="BC162" s="210"/>
    </row>
    <row r="163" spans="2:55" ht="13.15">
      <c r="B163" s="254"/>
      <c r="D163" s="255">
        <f t="shared" si="649"/>
        <v>14</v>
      </c>
      <c r="E163" s="565" t="s">
        <v>217</v>
      </c>
      <c r="F163" s="566"/>
      <c r="G163" s="567"/>
      <c r="H163" s="351"/>
      <c r="I163" s="352"/>
      <c r="J163" s="350"/>
      <c r="K163" s="351"/>
      <c r="L163" s="352"/>
      <c r="M163" s="350"/>
      <c r="N163" s="351"/>
      <c r="O163" s="352"/>
      <c r="P163" s="350"/>
      <c r="Q163" s="351"/>
      <c r="R163" s="352"/>
      <c r="S163" s="350"/>
      <c r="T163" s="351"/>
      <c r="U163" s="352"/>
      <c r="V163" s="350"/>
      <c r="W163" s="351"/>
      <c r="X163" s="352"/>
      <c r="Y163" s="350"/>
      <c r="Z163" s="351"/>
      <c r="AA163" s="352"/>
      <c r="AB163" s="350"/>
      <c r="AC163" s="351"/>
      <c r="AD163" s="352"/>
      <c r="AE163" s="350"/>
      <c r="AF163" s="351"/>
      <c r="AG163" s="352"/>
      <c r="AH163" s="350"/>
      <c r="AI163" s="351"/>
      <c r="AJ163" s="352"/>
      <c r="AK163" s="350"/>
      <c r="AL163" s="351"/>
      <c r="AM163" s="352"/>
      <c r="AN163" s="350"/>
      <c r="AO163" s="351"/>
      <c r="AP163" s="352"/>
      <c r="AQ163" s="350"/>
      <c r="AR163" s="408" t="str">
        <f t="shared" si="650"/>
        <v>Déjeuners en semaine</v>
      </c>
      <c r="AS163" s="409"/>
      <c r="AT163" s="410"/>
      <c r="AV163" s="210"/>
      <c r="AW163" s="102"/>
      <c r="AX163" s="408" t="str">
        <f t="shared" si="647"/>
        <v>Déjeuners en semaine</v>
      </c>
      <c r="AY163" s="409"/>
      <c r="AZ163" s="410"/>
      <c r="BA163" s="257">
        <f t="shared" si="648"/>
        <v>0</v>
      </c>
      <c r="BB163" s="102"/>
      <c r="BC163" s="210"/>
    </row>
    <row r="164" spans="2:55" ht="13.15">
      <c r="B164" s="254"/>
      <c r="D164" s="255">
        <f t="shared" si="649"/>
        <v>15</v>
      </c>
      <c r="E164" s="565" t="s">
        <v>218</v>
      </c>
      <c r="F164" s="566"/>
      <c r="G164" s="567"/>
      <c r="H164" s="351"/>
      <c r="I164" s="352"/>
      <c r="J164" s="350"/>
      <c r="K164" s="351"/>
      <c r="L164" s="352"/>
      <c r="M164" s="350"/>
      <c r="N164" s="351"/>
      <c r="O164" s="352"/>
      <c r="P164" s="350"/>
      <c r="Q164" s="351"/>
      <c r="R164" s="352"/>
      <c r="S164" s="350"/>
      <c r="T164" s="351"/>
      <c r="U164" s="352"/>
      <c r="V164" s="350"/>
      <c r="W164" s="351"/>
      <c r="X164" s="352"/>
      <c r="Y164" s="350"/>
      <c r="Z164" s="351"/>
      <c r="AA164" s="352"/>
      <c r="AB164" s="350"/>
      <c r="AC164" s="351"/>
      <c r="AD164" s="352"/>
      <c r="AE164" s="350"/>
      <c r="AF164" s="351"/>
      <c r="AG164" s="352"/>
      <c r="AH164" s="350"/>
      <c r="AI164" s="351"/>
      <c r="AJ164" s="352"/>
      <c r="AK164" s="350"/>
      <c r="AL164" s="351"/>
      <c r="AM164" s="352"/>
      <c r="AN164" s="350"/>
      <c r="AO164" s="351"/>
      <c r="AP164" s="352"/>
      <c r="AQ164" s="350"/>
      <c r="AR164" s="408" t="str">
        <f t="shared" si="650"/>
        <v>Cotisation Carte Bleue (Visa/Mastercard)</v>
      </c>
      <c r="AS164" s="409"/>
      <c r="AT164" s="410"/>
      <c r="AV164" s="210"/>
      <c r="AW164" s="102"/>
      <c r="AX164" s="408" t="str">
        <f t="shared" si="647"/>
        <v>Cotisation Carte Bleue (Visa/Mastercard)</v>
      </c>
      <c r="AY164" s="409"/>
      <c r="AZ164" s="410"/>
      <c r="BA164" s="257">
        <f t="shared" si="648"/>
        <v>0</v>
      </c>
      <c r="BB164" s="102"/>
      <c r="BC164" s="210"/>
    </row>
    <row r="165" spans="2:55" ht="13.15">
      <c r="B165" s="254"/>
      <c r="D165" s="255">
        <f t="shared" si="649"/>
        <v>16</v>
      </c>
      <c r="E165" s="565" t="s">
        <v>365</v>
      </c>
      <c r="F165" s="566"/>
      <c r="G165" s="567"/>
      <c r="H165" s="351"/>
      <c r="I165" s="352"/>
      <c r="J165" s="350"/>
      <c r="K165" s="351"/>
      <c r="L165" s="352"/>
      <c r="M165" s="350"/>
      <c r="N165" s="351"/>
      <c r="O165" s="352"/>
      <c r="P165" s="350"/>
      <c r="Q165" s="351"/>
      <c r="R165" s="352"/>
      <c r="S165" s="350"/>
      <c r="T165" s="351"/>
      <c r="U165" s="352"/>
      <c r="V165" s="350"/>
      <c r="W165" s="351"/>
      <c r="X165" s="352"/>
      <c r="Y165" s="350"/>
      <c r="Z165" s="351"/>
      <c r="AA165" s="352"/>
      <c r="AB165" s="350"/>
      <c r="AC165" s="351"/>
      <c r="AD165" s="352"/>
      <c r="AE165" s="350"/>
      <c r="AF165" s="351"/>
      <c r="AG165" s="352"/>
      <c r="AH165" s="350"/>
      <c r="AI165" s="351"/>
      <c r="AJ165" s="352"/>
      <c r="AK165" s="350"/>
      <c r="AL165" s="351"/>
      <c r="AM165" s="352"/>
      <c r="AN165" s="350"/>
      <c r="AO165" s="351"/>
      <c r="AP165" s="352"/>
      <c r="AQ165" s="350"/>
      <c r="AR165" s="408" t="str">
        <f t="shared" si="650"/>
        <v>Cotisation bancaire</v>
      </c>
      <c r="AS165" s="409"/>
      <c r="AT165" s="410"/>
      <c r="AV165" s="210"/>
      <c r="AW165" s="102"/>
      <c r="AX165" s="408" t="str">
        <f t="shared" si="647"/>
        <v>Cotisation bancaire</v>
      </c>
      <c r="AY165" s="409"/>
      <c r="AZ165" s="410"/>
      <c r="BA165" s="257">
        <f t="shared" si="648"/>
        <v>0</v>
      </c>
      <c r="BB165" s="102"/>
      <c r="BC165" s="210"/>
    </row>
    <row r="166" spans="2:55" ht="13.15">
      <c r="B166" s="254"/>
      <c r="D166" s="255">
        <f t="shared" si="649"/>
        <v>17</v>
      </c>
      <c r="E166" s="565" t="s">
        <v>367</v>
      </c>
      <c r="F166" s="566"/>
      <c r="G166" s="567"/>
      <c r="H166" s="351"/>
      <c r="I166" s="352"/>
      <c r="J166" s="350"/>
      <c r="K166" s="351"/>
      <c r="L166" s="352"/>
      <c r="M166" s="350"/>
      <c r="N166" s="351"/>
      <c r="O166" s="352"/>
      <c r="P166" s="350"/>
      <c r="Q166" s="351"/>
      <c r="R166" s="352"/>
      <c r="S166" s="350"/>
      <c r="T166" s="351"/>
      <c r="U166" s="352"/>
      <c r="V166" s="350"/>
      <c r="W166" s="351"/>
      <c r="X166" s="352"/>
      <c r="Y166" s="350"/>
      <c r="Z166" s="351"/>
      <c r="AA166" s="352"/>
      <c r="AB166" s="350"/>
      <c r="AC166" s="351"/>
      <c r="AD166" s="352"/>
      <c r="AE166" s="350"/>
      <c r="AF166" s="351"/>
      <c r="AG166" s="352"/>
      <c r="AH166" s="350"/>
      <c r="AI166" s="351"/>
      <c r="AJ166" s="352"/>
      <c r="AK166" s="350"/>
      <c r="AL166" s="351"/>
      <c r="AM166" s="352"/>
      <c r="AN166" s="350"/>
      <c r="AO166" s="351"/>
      <c r="AP166" s="352"/>
      <c r="AQ166" s="350"/>
      <c r="AR166" s="408" t="str">
        <f t="shared" si="650"/>
        <v>Frais de garde</v>
      </c>
      <c r="AS166" s="409"/>
      <c r="AT166" s="410"/>
      <c r="AV166" s="210"/>
      <c r="AW166" s="102"/>
      <c r="AX166" s="408" t="str">
        <f t="shared" si="647"/>
        <v>Frais de garde</v>
      </c>
      <c r="AY166" s="409"/>
      <c r="AZ166" s="410"/>
      <c r="BA166" s="257">
        <f t="shared" si="648"/>
        <v>0</v>
      </c>
      <c r="BB166" s="102"/>
      <c r="BC166" s="210"/>
    </row>
    <row r="167" spans="2:55" ht="13.15">
      <c r="B167" s="254"/>
      <c r="D167" s="255">
        <f t="shared" si="649"/>
        <v>18</v>
      </c>
      <c r="E167" s="565" t="s">
        <v>368</v>
      </c>
      <c r="F167" s="566"/>
      <c r="G167" s="567"/>
      <c r="H167" s="351"/>
      <c r="I167" s="352"/>
      <c r="J167" s="350"/>
      <c r="K167" s="351"/>
      <c r="L167" s="352"/>
      <c r="M167" s="350"/>
      <c r="N167" s="351"/>
      <c r="O167" s="352"/>
      <c r="P167" s="350"/>
      <c r="Q167" s="351"/>
      <c r="R167" s="352"/>
      <c r="S167" s="350"/>
      <c r="T167" s="351"/>
      <c r="U167" s="352"/>
      <c r="V167" s="350"/>
      <c r="W167" s="351"/>
      <c r="X167" s="352"/>
      <c r="Y167" s="350"/>
      <c r="Z167" s="351"/>
      <c r="AA167" s="352"/>
      <c r="AB167" s="350"/>
      <c r="AC167" s="351"/>
      <c r="AD167" s="352"/>
      <c r="AE167" s="350"/>
      <c r="AF167" s="351"/>
      <c r="AG167" s="352"/>
      <c r="AH167" s="350"/>
      <c r="AI167" s="351"/>
      <c r="AJ167" s="352"/>
      <c r="AK167" s="350"/>
      <c r="AL167" s="351"/>
      <c r="AM167" s="352"/>
      <c r="AN167" s="350"/>
      <c r="AO167" s="351"/>
      <c r="AP167" s="352"/>
      <c r="AQ167" s="350"/>
      <c r="AR167" s="408" t="str">
        <f t="shared" si="650"/>
        <v>Abonnement Fitness</v>
      </c>
      <c r="AS167" s="409"/>
      <c r="AT167" s="410"/>
      <c r="AV167" s="210"/>
      <c r="AW167" s="102"/>
      <c r="AX167" s="408" t="str">
        <f t="shared" si="647"/>
        <v>Abonnement Fitness</v>
      </c>
      <c r="AY167" s="409"/>
      <c r="AZ167" s="410"/>
      <c r="BA167" s="257">
        <f t="shared" si="648"/>
        <v>0</v>
      </c>
      <c r="BB167" s="102"/>
      <c r="BC167" s="210"/>
    </row>
    <row r="168" spans="2:55" ht="13.15">
      <c r="B168" s="254"/>
      <c r="D168" s="255">
        <f t="shared" si="649"/>
        <v>19</v>
      </c>
      <c r="E168" s="565" t="s">
        <v>369</v>
      </c>
      <c r="F168" s="566"/>
      <c r="G168" s="567"/>
      <c r="H168" s="351"/>
      <c r="I168" s="352"/>
      <c r="J168" s="350"/>
      <c r="K168" s="351"/>
      <c r="L168" s="352"/>
      <c r="M168" s="350"/>
      <c r="N168" s="351"/>
      <c r="O168" s="352"/>
      <c r="P168" s="350"/>
      <c r="Q168" s="351"/>
      <c r="R168" s="352"/>
      <c r="S168" s="350"/>
      <c r="T168" s="351"/>
      <c r="U168" s="352"/>
      <c r="V168" s="350"/>
      <c r="W168" s="351"/>
      <c r="X168" s="352"/>
      <c r="Y168" s="350"/>
      <c r="Z168" s="351"/>
      <c r="AA168" s="352"/>
      <c r="AB168" s="350"/>
      <c r="AC168" s="351"/>
      <c r="AD168" s="352"/>
      <c r="AE168" s="350"/>
      <c r="AF168" s="351"/>
      <c r="AG168" s="352"/>
      <c r="AH168" s="350"/>
      <c r="AI168" s="351"/>
      <c r="AJ168" s="352"/>
      <c r="AK168" s="350"/>
      <c r="AL168" s="351"/>
      <c r="AM168" s="352"/>
      <c r="AN168" s="350"/>
      <c r="AO168" s="351"/>
      <c r="AP168" s="352"/>
      <c r="AQ168" s="350"/>
      <c r="AR168" s="408" t="str">
        <f t="shared" si="650"/>
        <v>Sport</v>
      </c>
      <c r="AS168" s="409"/>
      <c r="AT168" s="410"/>
      <c r="AV168" s="210"/>
      <c r="AW168" s="102"/>
      <c r="AX168" s="408" t="str">
        <f t="shared" si="647"/>
        <v>Sport</v>
      </c>
      <c r="AY168" s="409"/>
      <c r="AZ168" s="410"/>
      <c r="BA168" s="257">
        <f t="shared" si="648"/>
        <v>0</v>
      </c>
      <c r="BB168" s="102"/>
      <c r="BC168" s="210"/>
    </row>
    <row r="169" spans="2:55" ht="13.15">
      <c r="B169" s="254"/>
      <c r="D169" s="255">
        <f t="shared" si="649"/>
        <v>20</v>
      </c>
      <c r="E169" s="565" t="s">
        <v>370</v>
      </c>
      <c r="F169" s="566"/>
      <c r="G169" s="567"/>
      <c r="H169" s="351"/>
      <c r="I169" s="352"/>
      <c r="J169" s="350"/>
      <c r="K169" s="351"/>
      <c r="L169" s="352"/>
      <c r="M169" s="350"/>
      <c r="N169" s="351"/>
      <c r="O169" s="352"/>
      <c r="P169" s="350"/>
      <c r="Q169" s="351"/>
      <c r="R169" s="352"/>
      <c r="S169" s="350"/>
      <c r="T169" s="351"/>
      <c r="U169" s="352"/>
      <c r="V169" s="350"/>
      <c r="W169" s="351"/>
      <c r="X169" s="352"/>
      <c r="Y169" s="350"/>
      <c r="Z169" s="351"/>
      <c r="AA169" s="352"/>
      <c r="AB169" s="350"/>
      <c r="AC169" s="351"/>
      <c r="AD169" s="352"/>
      <c r="AE169" s="350"/>
      <c r="AF169" s="351"/>
      <c r="AG169" s="352"/>
      <c r="AH169" s="350"/>
      <c r="AI169" s="351"/>
      <c r="AJ169" s="352"/>
      <c r="AK169" s="350"/>
      <c r="AL169" s="351"/>
      <c r="AM169" s="352"/>
      <c r="AN169" s="350"/>
      <c r="AO169" s="351"/>
      <c r="AP169" s="352"/>
      <c r="AQ169" s="350"/>
      <c r="AR169" s="408" t="str">
        <f t="shared" si="650"/>
        <v>Divertissement</v>
      </c>
      <c r="AS169" s="409"/>
      <c r="AT169" s="410"/>
      <c r="AV169" s="210"/>
      <c r="AW169" s="102"/>
      <c r="AX169" s="408" t="str">
        <f t="shared" si="647"/>
        <v>Divertissement</v>
      </c>
      <c r="AY169" s="409"/>
      <c r="AZ169" s="410"/>
      <c r="BA169" s="257">
        <f t="shared" si="648"/>
        <v>0</v>
      </c>
      <c r="BB169" s="102"/>
      <c r="BC169" s="210"/>
    </row>
    <row r="170" spans="2:55" ht="13.15">
      <c r="B170" s="254"/>
      <c r="D170" s="255">
        <f t="shared" si="649"/>
        <v>21</v>
      </c>
      <c r="E170" s="565" t="s">
        <v>367</v>
      </c>
      <c r="F170" s="566"/>
      <c r="G170" s="567"/>
      <c r="H170" s="351"/>
      <c r="I170" s="352"/>
      <c r="J170" s="350"/>
      <c r="K170" s="351"/>
      <c r="L170" s="352"/>
      <c r="M170" s="350"/>
      <c r="N170" s="351"/>
      <c r="O170" s="352"/>
      <c r="P170" s="350"/>
      <c r="Q170" s="351"/>
      <c r="R170" s="352"/>
      <c r="S170" s="350"/>
      <c r="T170" s="351"/>
      <c r="U170" s="352"/>
      <c r="V170" s="350"/>
      <c r="W170" s="351"/>
      <c r="X170" s="352"/>
      <c r="Y170" s="350"/>
      <c r="Z170" s="351"/>
      <c r="AA170" s="352"/>
      <c r="AB170" s="350"/>
      <c r="AC170" s="351"/>
      <c r="AD170" s="352"/>
      <c r="AE170" s="350"/>
      <c r="AF170" s="351"/>
      <c r="AG170" s="352"/>
      <c r="AH170" s="350"/>
      <c r="AI170" s="351"/>
      <c r="AJ170" s="352"/>
      <c r="AK170" s="350"/>
      <c r="AL170" s="351"/>
      <c r="AM170" s="352"/>
      <c r="AN170" s="350"/>
      <c r="AO170" s="351"/>
      <c r="AP170" s="352"/>
      <c r="AQ170" s="350"/>
      <c r="AR170" s="408" t="str">
        <f t="shared" si="650"/>
        <v>Frais de garde</v>
      </c>
      <c r="AS170" s="409"/>
      <c r="AT170" s="410"/>
      <c r="AV170" s="210"/>
      <c r="AW170" s="102"/>
      <c r="AX170" s="408" t="str">
        <f t="shared" si="647"/>
        <v>Frais de garde</v>
      </c>
      <c r="AY170" s="409"/>
      <c r="AZ170" s="410"/>
      <c r="BA170" s="257">
        <f t="shared" si="648"/>
        <v>0</v>
      </c>
      <c r="BB170" s="102"/>
      <c r="BC170" s="210"/>
    </row>
    <row r="171" spans="2:55">
      <c r="B171" s="254"/>
      <c r="D171" s="255"/>
      <c r="E171" s="405" t="s">
        <v>225</v>
      </c>
      <c r="F171" s="406"/>
      <c r="G171" s="407"/>
      <c r="H171" s="571">
        <f>SUM(MAX(H150,I150),MAX(H151,I151),MAX(H152,I152),MAX(H153,I153),MAX(H154,I154),MAX(H155,I155),MAX(H156,I156),MAX(H157,I157),MAX(H158,I158),MAX(H159,I159),MAX(H160,I160),MAX(H161,I161),MAX(H162,I162),MAX(H163,I163),MAX(H164,I164),MAX(H165,I165),MAX(H166,I166),MAX(H167,I167),MAX(H168,I168),MAX(H169,I169),MAX(H170,I170))</f>
        <v>0</v>
      </c>
      <c r="I171" s="572"/>
      <c r="J171" s="258"/>
      <c r="K171" s="571">
        <f t="shared" ref="K171" si="651">SUM(MAX(K150,L150),MAX(K151,L151),MAX(K152,L152),MAX(K153,L153),MAX(K154,L154),MAX(K155,L155),MAX(K156,L156),MAX(K157,L157),MAX(K158,L158),MAX(K159,L159),MAX(K160,L160),MAX(K161,L161),MAX(K162,L162),MAX(K163,L163),MAX(K164,L164),MAX(K165,L165),MAX(K166,L166),MAX(K167,L167),MAX(K168,L168),MAX(K169,L169),MAX(K170,L170))</f>
        <v>0</v>
      </c>
      <c r="L171" s="572"/>
      <c r="M171" s="258"/>
      <c r="N171" s="571">
        <f t="shared" ref="N171" si="652">SUM(MAX(N150,O150),MAX(N151,O151),MAX(N152,O152),MAX(N153,O153),MAX(N154,O154),MAX(N155,O155),MAX(N156,O156),MAX(N157,O157),MAX(N158,O158),MAX(N159,O159),MAX(N160,O160),MAX(N161,O161),MAX(N162,O162),MAX(N163,O163),MAX(N164,O164),MAX(N165,O165),MAX(N166,O166),MAX(N167,O167),MAX(N168,O168),MAX(N169,O169),MAX(N170,O170))</f>
        <v>0</v>
      </c>
      <c r="O171" s="572"/>
      <c r="P171" s="258"/>
      <c r="Q171" s="571">
        <f t="shared" ref="Q171" si="653">SUM(MAX(Q150,R150),MAX(Q151,R151),MAX(Q152,R152),MAX(Q153,R153),MAX(Q154,R154),MAX(Q155,R155),MAX(Q156,R156),MAX(Q157,R157),MAX(Q158,R158),MAX(Q159,R159),MAX(Q160,R160),MAX(Q161,R161),MAX(Q162,R162),MAX(Q163,R163),MAX(Q164,R164),MAX(Q165,R165),MAX(Q166,R166),MAX(Q167,R167),MAX(Q168,R168),MAX(Q169,R169),MAX(Q170,R170))</f>
        <v>0</v>
      </c>
      <c r="R171" s="572"/>
      <c r="S171" s="258"/>
      <c r="T171" s="571">
        <f t="shared" ref="T171" si="654">SUM(MAX(T150,U150),MAX(T151,U151),MAX(T152,U152),MAX(T153,U153),MAX(T154,U154),MAX(T155,U155),MAX(T156,U156),MAX(T157,U157),MAX(T158,U158),MAX(T159,U159),MAX(T160,U160),MAX(T161,U161),MAX(T162,U162),MAX(T163,U163),MAX(T164,U164),MAX(T165,U165),MAX(T166,U166),MAX(T167,U167),MAX(T168,U168),MAX(T169,U169),MAX(T170,U170))</f>
        <v>0</v>
      </c>
      <c r="U171" s="572"/>
      <c r="V171" s="258"/>
      <c r="W171" s="571">
        <f t="shared" ref="W171" si="655">SUM(MAX(W150,X150),MAX(W151,X151),MAX(W152,X152),MAX(W153,X153),MAX(W154,X154),MAX(W155,X155),MAX(W156,X156),MAX(W157,X157),MAX(W158,X158),MAX(W159,X159),MAX(W160,X160),MAX(W161,X161),MAX(W162,X162),MAX(W163,X163),MAX(W164,X164),MAX(W165,X165),MAX(W166,X166),MAX(W167,X167),MAX(W168,X168),MAX(W169,X169),MAX(W170,X170))</f>
        <v>0</v>
      </c>
      <c r="X171" s="572"/>
      <c r="Y171" s="258"/>
      <c r="Z171" s="571">
        <f t="shared" ref="Z171" si="656">SUM(MAX(Z150,AA150),MAX(Z151,AA151),MAX(Z152,AA152),MAX(Z153,AA153),MAX(Z154,AA154),MAX(Z155,AA155),MAX(Z156,AA156),MAX(Z157,AA157),MAX(Z158,AA158),MAX(Z159,AA159),MAX(Z160,AA160),MAX(Z161,AA161),MAX(Z162,AA162),MAX(Z163,AA163),MAX(Z164,AA164),MAX(Z165,AA165),MAX(Z166,AA166),MAX(Z167,AA167),MAX(Z168,AA168),MAX(Z169,AA169),MAX(Z170,AA170))</f>
        <v>0</v>
      </c>
      <c r="AA171" s="572"/>
      <c r="AB171" s="258"/>
      <c r="AC171" s="571">
        <f t="shared" ref="AC171" si="657">SUM(MAX(AC150,AD150),MAX(AC151,AD151),MAX(AC152,AD152),MAX(AC153,AD153),MAX(AC154,AD154),MAX(AC155,AD155),MAX(AC156,AD156),MAX(AC157,AD157),MAX(AC158,AD158),MAX(AC159,AD159),MAX(AC160,AD160),MAX(AC161,AD161),MAX(AC162,AD162),MAX(AC163,AD163),MAX(AC164,AD164),MAX(AC165,AD165),MAX(AC166,AD166),MAX(AC167,AD167),MAX(AC168,AD168),MAX(AC169,AD169),MAX(AC170,AD170))</f>
        <v>0</v>
      </c>
      <c r="AD171" s="572"/>
      <c r="AE171" s="258"/>
      <c r="AF171" s="571">
        <f t="shared" ref="AF171" si="658">SUM(MAX(AF150,AG150),MAX(AF151,AG151),MAX(AF152,AG152),MAX(AF153,AG153),MAX(AF154,AG154),MAX(AF155,AG155),MAX(AF156,AG156),MAX(AF157,AG157),MAX(AF158,AG158),MAX(AF159,AG159),MAX(AF160,AG160),MAX(AF161,AG161),MAX(AF162,AG162),MAX(AF163,AG163),MAX(AF164,AG164),MAX(AF165,AG165),MAX(AF166,AG166),MAX(AF167,AG167),MAX(AF168,AG168),MAX(AF169,AG169),MAX(AF170,AG170))</f>
        <v>0</v>
      </c>
      <c r="AG171" s="572"/>
      <c r="AH171" s="258"/>
      <c r="AI171" s="571">
        <f t="shared" ref="AI171" si="659">SUM(MAX(AI150,AJ150),MAX(AI151,AJ151),MAX(AI152,AJ152),MAX(AI153,AJ153),MAX(AI154,AJ154),MAX(AI155,AJ155),MAX(AI156,AJ156),MAX(AI157,AJ157),MAX(AI158,AJ158),MAX(AI159,AJ159),MAX(AI160,AJ160),MAX(AI161,AJ161),MAX(AI162,AJ162),MAX(AI163,AJ163),MAX(AI164,AJ164),MAX(AI165,AJ165),MAX(AI166,AJ166),MAX(AI167,AJ167),MAX(AI168,AJ168),MAX(AI169,AJ169),MAX(AI170,AJ170))</f>
        <v>0</v>
      </c>
      <c r="AJ171" s="572"/>
      <c r="AK171" s="258"/>
      <c r="AL171" s="571">
        <f t="shared" ref="AL171" si="660">SUM(MAX(AL150,AM150),MAX(AL151,AM151),MAX(AL152,AM152),MAX(AL153,AM153),MAX(AL154,AM154),MAX(AL155,AM155),MAX(AL156,AM156),MAX(AL157,AM157),MAX(AL158,AM158),MAX(AL159,AM159),MAX(AL160,AM160),MAX(AL161,AM161),MAX(AL162,AM162),MAX(AL163,AM163),MAX(AL164,AM164),MAX(AL165,AM165),MAX(AL166,AM166),MAX(AL167,AM167),MAX(AL168,AM168),MAX(AL169,AM169),MAX(AL170,AM170))</f>
        <v>0</v>
      </c>
      <c r="AM171" s="572"/>
      <c r="AN171" s="258"/>
      <c r="AO171" s="571">
        <f t="shared" ref="AO171" si="661">SUM(MAX(AO150,AP150),MAX(AO151,AP151),MAX(AO152,AP152),MAX(AO153,AP153),MAX(AO154,AP154),MAX(AO155,AP155),MAX(AO156,AP156),MAX(AO157,AP157),MAX(AO158,AP158),MAX(AO159,AP159),MAX(AO160,AP160),MAX(AO161,AP161),MAX(AO162,AP162),MAX(AO163,AP163),MAX(AO164,AP164),MAX(AO165,AP165),MAX(AO166,AP166),MAX(AO167,AP167),MAX(AO168,AP168),MAX(AO169,AP169),MAX(AO170,AP170))</f>
        <v>0</v>
      </c>
      <c r="AP171" s="572"/>
      <c r="AQ171" s="258"/>
      <c r="AR171" s="478" t="s">
        <v>253</v>
      </c>
      <c r="AS171" s="479"/>
      <c r="AT171" s="480"/>
      <c r="AV171" s="210"/>
      <c r="AW171" s="102"/>
      <c r="AX171" s="405" t="s">
        <v>225</v>
      </c>
      <c r="AY171" s="406"/>
      <c r="AZ171" s="407"/>
      <c r="BA171" s="259">
        <f>SUM(MAX(H171,I171),MAX(K171,L171),MAX(N171,O171),MAX(Q171,R171),MAX(T171,U171),MAX(W171,X171),MAX(Z171,AA171),MAX(AC171,AD171),MAX(AF171,AG171),MAX(AI171,AJ171),MAX(AL171,AM171),MAX(AO171,AP171))</f>
        <v>0</v>
      </c>
      <c r="BB171" s="102"/>
      <c r="BC171" s="210"/>
    </row>
    <row r="172" spans="2:55" ht="13.15">
      <c r="B172" s="254"/>
      <c r="D172" s="255">
        <v>22</v>
      </c>
      <c r="E172" s="565" t="s">
        <v>199</v>
      </c>
      <c r="F172" s="566"/>
      <c r="G172" s="567"/>
      <c r="H172" s="351"/>
      <c r="I172" s="352"/>
      <c r="J172" s="350"/>
      <c r="K172" s="351"/>
      <c r="L172" s="352"/>
      <c r="M172" s="350"/>
      <c r="N172" s="351"/>
      <c r="O172" s="352"/>
      <c r="P172" s="350"/>
      <c r="Q172" s="351"/>
      <c r="R172" s="352"/>
      <c r="S172" s="350"/>
      <c r="T172" s="351"/>
      <c r="U172" s="352"/>
      <c r="V172" s="350"/>
      <c r="W172" s="351"/>
      <c r="X172" s="352"/>
      <c r="Y172" s="350"/>
      <c r="Z172" s="351"/>
      <c r="AA172" s="352"/>
      <c r="AB172" s="350"/>
      <c r="AC172" s="351"/>
      <c r="AD172" s="352"/>
      <c r="AE172" s="350"/>
      <c r="AF172" s="351"/>
      <c r="AG172" s="352"/>
      <c r="AH172" s="350"/>
      <c r="AI172" s="351"/>
      <c r="AJ172" s="352"/>
      <c r="AK172" s="350"/>
      <c r="AL172" s="351"/>
      <c r="AM172" s="352"/>
      <c r="AN172" s="350"/>
      <c r="AO172" s="351"/>
      <c r="AP172" s="352"/>
      <c r="AQ172" s="350"/>
      <c r="AR172" s="408" t="str">
        <f t="shared" ref="AR172:AR183" si="662">IF(E172="","",E172)</f>
        <v>Autre dépense variable</v>
      </c>
      <c r="AS172" s="409"/>
      <c r="AT172" s="410"/>
      <c r="AV172" s="210"/>
      <c r="AW172" s="102"/>
      <c r="AX172" s="408" t="str">
        <f t="shared" ref="AX172:AX183" si="663">IF(E172="","",E172)</f>
        <v>Autre dépense variable</v>
      </c>
      <c r="AY172" s="409"/>
      <c r="AZ172" s="410"/>
      <c r="BA172" s="257">
        <f t="shared" ref="BA172:BA183" si="664">SUM(MAX(H172,I172),MAX(K172,L172),MAX(N172,O172),MAX(Q172,R172),MAX(T172,U172),MAX(W172,X172),MAX(Z172,AA172),MAX(AC172,AD172),MAX(AF172,AG172),MAX(AI172,AJ172),MAX(AL172,AM172),MAX(AO172,AP172))</f>
        <v>0</v>
      </c>
      <c r="BB172" s="102"/>
      <c r="BC172" s="210"/>
    </row>
    <row r="173" spans="2:55" ht="13.15">
      <c r="B173" s="254"/>
      <c r="D173" s="255">
        <f t="shared" si="649"/>
        <v>23</v>
      </c>
      <c r="E173" s="565" t="s">
        <v>199</v>
      </c>
      <c r="F173" s="566"/>
      <c r="G173" s="567"/>
      <c r="H173" s="351"/>
      <c r="I173" s="352"/>
      <c r="J173" s="350"/>
      <c r="K173" s="351"/>
      <c r="L173" s="352"/>
      <c r="M173" s="350"/>
      <c r="N173" s="351"/>
      <c r="O173" s="352"/>
      <c r="P173" s="350"/>
      <c r="Q173" s="351"/>
      <c r="R173" s="352"/>
      <c r="S173" s="350"/>
      <c r="T173" s="351"/>
      <c r="U173" s="352"/>
      <c r="V173" s="350"/>
      <c r="W173" s="351"/>
      <c r="X173" s="352"/>
      <c r="Y173" s="350"/>
      <c r="Z173" s="351"/>
      <c r="AA173" s="352"/>
      <c r="AB173" s="350"/>
      <c r="AC173" s="351"/>
      <c r="AD173" s="352"/>
      <c r="AE173" s="350"/>
      <c r="AF173" s="351"/>
      <c r="AG173" s="352"/>
      <c r="AH173" s="350"/>
      <c r="AI173" s="351"/>
      <c r="AJ173" s="352"/>
      <c r="AK173" s="350"/>
      <c r="AL173" s="351"/>
      <c r="AM173" s="352"/>
      <c r="AN173" s="350"/>
      <c r="AO173" s="351"/>
      <c r="AP173" s="352"/>
      <c r="AQ173" s="350"/>
      <c r="AR173" s="408" t="str">
        <f t="shared" si="662"/>
        <v>Autre dépense variable</v>
      </c>
      <c r="AS173" s="409"/>
      <c r="AT173" s="410"/>
      <c r="AV173" s="210"/>
      <c r="AW173" s="102"/>
      <c r="AX173" s="408" t="str">
        <f t="shared" si="663"/>
        <v>Autre dépense variable</v>
      </c>
      <c r="AY173" s="409"/>
      <c r="AZ173" s="410"/>
      <c r="BA173" s="257">
        <f t="shared" si="664"/>
        <v>0</v>
      </c>
      <c r="BB173" s="102"/>
      <c r="BC173" s="210"/>
    </row>
    <row r="174" spans="2:55" ht="13.15">
      <c r="B174" s="254"/>
      <c r="D174" s="255">
        <f t="shared" si="649"/>
        <v>24</v>
      </c>
      <c r="E174" s="565" t="s">
        <v>199</v>
      </c>
      <c r="F174" s="566"/>
      <c r="G174" s="567"/>
      <c r="H174" s="351"/>
      <c r="I174" s="352"/>
      <c r="J174" s="350"/>
      <c r="K174" s="351"/>
      <c r="L174" s="352"/>
      <c r="M174" s="350"/>
      <c r="N174" s="351"/>
      <c r="O174" s="352"/>
      <c r="P174" s="350"/>
      <c r="Q174" s="351"/>
      <c r="R174" s="352"/>
      <c r="S174" s="350"/>
      <c r="T174" s="351"/>
      <c r="U174" s="352"/>
      <c r="V174" s="350"/>
      <c r="W174" s="351"/>
      <c r="X174" s="352"/>
      <c r="Y174" s="350"/>
      <c r="Z174" s="351"/>
      <c r="AA174" s="352"/>
      <c r="AB174" s="350"/>
      <c r="AC174" s="351"/>
      <c r="AD174" s="352"/>
      <c r="AE174" s="350"/>
      <c r="AF174" s="351"/>
      <c r="AG174" s="352"/>
      <c r="AH174" s="350"/>
      <c r="AI174" s="351"/>
      <c r="AJ174" s="352"/>
      <c r="AK174" s="350"/>
      <c r="AL174" s="351"/>
      <c r="AM174" s="352"/>
      <c r="AN174" s="350"/>
      <c r="AO174" s="351"/>
      <c r="AP174" s="352"/>
      <c r="AQ174" s="350"/>
      <c r="AR174" s="408" t="str">
        <f t="shared" si="662"/>
        <v>Autre dépense variable</v>
      </c>
      <c r="AS174" s="409"/>
      <c r="AT174" s="410"/>
      <c r="AV174" s="210"/>
      <c r="AW174" s="102"/>
      <c r="AX174" s="408" t="str">
        <f t="shared" si="663"/>
        <v>Autre dépense variable</v>
      </c>
      <c r="AY174" s="409"/>
      <c r="AZ174" s="410"/>
      <c r="BA174" s="257">
        <f t="shared" si="664"/>
        <v>0</v>
      </c>
      <c r="BB174" s="102"/>
      <c r="BC174" s="210"/>
    </row>
    <row r="175" spans="2:55" ht="13.15">
      <c r="B175" s="254"/>
      <c r="D175" s="255">
        <f t="shared" si="649"/>
        <v>25</v>
      </c>
      <c r="E175" s="565" t="s">
        <v>199</v>
      </c>
      <c r="F175" s="566"/>
      <c r="G175" s="567"/>
      <c r="H175" s="351"/>
      <c r="I175" s="352"/>
      <c r="J175" s="350"/>
      <c r="K175" s="351"/>
      <c r="L175" s="352"/>
      <c r="M175" s="350"/>
      <c r="N175" s="351"/>
      <c r="O175" s="352"/>
      <c r="P175" s="350"/>
      <c r="Q175" s="351"/>
      <c r="R175" s="352"/>
      <c r="S175" s="350"/>
      <c r="T175" s="351"/>
      <c r="U175" s="352"/>
      <c r="V175" s="350"/>
      <c r="W175" s="351"/>
      <c r="X175" s="352"/>
      <c r="Y175" s="350"/>
      <c r="Z175" s="351"/>
      <c r="AA175" s="352"/>
      <c r="AB175" s="350"/>
      <c r="AC175" s="351"/>
      <c r="AD175" s="352"/>
      <c r="AE175" s="350"/>
      <c r="AF175" s="351"/>
      <c r="AG175" s="352"/>
      <c r="AH175" s="350"/>
      <c r="AI175" s="351"/>
      <c r="AJ175" s="352"/>
      <c r="AK175" s="350"/>
      <c r="AL175" s="351"/>
      <c r="AM175" s="352"/>
      <c r="AN175" s="350"/>
      <c r="AO175" s="351"/>
      <c r="AP175" s="352"/>
      <c r="AQ175" s="350"/>
      <c r="AR175" s="408" t="str">
        <f t="shared" si="662"/>
        <v>Autre dépense variable</v>
      </c>
      <c r="AS175" s="409"/>
      <c r="AT175" s="410"/>
      <c r="AV175" s="210"/>
      <c r="AW175" s="102"/>
      <c r="AX175" s="408" t="str">
        <f t="shared" si="663"/>
        <v>Autre dépense variable</v>
      </c>
      <c r="AY175" s="409"/>
      <c r="AZ175" s="410"/>
      <c r="BA175" s="257">
        <f t="shared" si="664"/>
        <v>0</v>
      </c>
      <c r="BB175" s="102"/>
      <c r="BC175" s="210"/>
    </row>
    <row r="176" spans="2:55" ht="13.15">
      <c r="B176" s="254"/>
      <c r="D176" s="255">
        <f t="shared" si="649"/>
        <v>26</v>
      </c>
      <c r="E176" s="565" t="s">
        <v>199</v>
      </c>
      <c r="F176" s="566"/>
      <c r="G176" s="567"/>
      <c r="H176" s="351"/>
      <c r="I176" s="352"/>
      <c r="J176" s="350"/>
      <c r="K176" s="351"/>
      <c r="L176" s="352"/>
      <c r="M176" s="350"/>
      <c r="N176" s="351"/>
      <c r="O176" s="352"/>
      <c r="P176" s="350"/>
      <c r="Q176" s="351"/>
      <c r="R176" s="352"/>
      <c r="S176" s="350"/>
      <c r="T176" s="351"/>
      <c r="U176" s="352"/>
      <c r="V176" s="350"/>
      <c r="W176" s="351"/>
      <c r="X176" s="352"/>
      <c r="Y176" s="350"/>
      <c r="Z176" s="351"/>
      <c r="AA176" s="352"/>
      <c r="AB176" s="350"/>
      <c r="AC176" s="351"/>
      <c r="AD176" s="352"/>
      <c r="AE176" s="350"/>
      <c r="AF176" s="351"/>
      <c r="AG176" s="352"/>
      <c r="AH176" s="350"/>
      <c r="AI176" s="351"/>
      <c r="AJ176" s="352"/>
      <c r="AK176" s="350"/>
      <c r="AL176" s="351"/>
      <c r="AM176" s="352"/>
      <c r="AN176" s="350"/>
      <c r="AO176" s="351"/>
      <c r="AP176" s="352"/>
      <c r="AQ176" s="350"/>
      <c r="AR176" s="408" t="str">
        <f t="shared" si="662"/>
        <v>Autre dépense variable</v>
      </c>
      <c r="AS176" s="409"/>
      <c r="AT176" s="410"/>
      <c r="AV176" s="210"/>
      <c r="AW176" s="102"/>
      <c r="AX176" s="408" t="str">
        <f t="shared" si="663"/>
        <v>Autre dépense variable</v>
      </c>
      <c r="AY176" s="409"/>
      <c r="AZ176" s="410"/>
      <c r="BA176" s="257">
        <f t="shared" si="664"/>
        <v>0</v>
      </c>
      <c r="BB176" s="102"/>
      <c r="BC176" s="210"/>
    </row>
    <row r="177" spans="2:55" ht="13.15">
      <c r="B177" s="254"/>
      <c r="D177" s="255">
        <f t="shared" si="649"/>
        <v>27</v>
      </c>
      <c r="E177" s="565" t="s">
        <v>199</v>
      </c>
      <c r="F177" s="566"/>
      <c r="G177" s="567"/>
      <c r="H177" s="351"/>
      <c r="I177" s="352"/>
      <c r="J177" s="350"/>
      <c r="K177" s="351"/>
      <c r="L177" s="352"/>
      <c r="M177" s="350"/>
      <c r="N177" s="351"/>
      <c r="O177" s="352"/>
      <c r="P177" s="350"/>
      <c r="Q177" s="351"/>
      <c r="R177" s="352"/>
      <c r="S177" s="350"/>
      <c r="T177" s="351"/>
      <c r="U177" s="352"/>
      <c r="V177" s="350"/>
      <c r="W177" s="351"/>
      <c r="X177" s="352"/>
      <c r="Y177" s="350"/>
      <c r="Z177" s="351"/>
      <c r="AA177" s="352"/>
      <c r="AB177" s="350"/>
      <c r="AC177" s="351"/>
      <c r="AD177" s="352"/>
      <c r="AE177" s="350"/>
      <c r="AF177" s="351"/>
      <c r="AG177" s="352"/>
      <c r="AH177" s="350"/>
      <c r="AI177" s="351"/>
      <c r="AJ177" s="352"/>
      <c r="AK177" s="350"/>
      <c r="AL177" s="351"/>
      <c r="AM177" s="352"/>
      <c r="AN177" s="350"/>
      <c r="AO177" s="351"/>
      <c r="AP177" s="352"/>
      <c r="AQ177" s="350"/>
      <c r="AR177" s="408" t="str">
        <f t="shared" si="662"/>
        <v>Autre dépense variable</v>
      </c>
      <c r="AS177" s="409"/>
      <c r="AT177" s="410"/>
      <c r="AV177" s="210"/>
      <c r="AW177" s="102"/>
      <c r="AX177" s="408" t="str">
        <f t="shared" si="663"/>
        <v>Autre dépense variable</v>
      </c>
      <c r="AY177" s="409"/>
      <c r="AZ177" s="410"/>
      <c r="BA177" s="257">
        <f t="shared" si="664"/>
        <v>0</v>
      </c>
      <c r="BB177" s="102"/>
      <c r="BC177" s="210"/>
    </row>
    <row r="178" spans="2:55" ht="13.15">
      <c r="B178" s="254"/>
      <c r="D178" s="255">
        <f t="shared" si="649"/>
        <v>28</v>
      </c>
      <c r="E178" s="565" t="s">
        <v>199</v>
      </c>
      <c r="F178" s="566"/>
      <c r="G178" s="567"/>
      <c r="H178" s="351"/>
      <c r="I178" s="352"/>
      <c r="J178" s="350"/>
      <c r="K178" s="351"/>
      <c r="L178" s="352"/>
      <c r="M178" s="350"/>
      <c r="N178" s="351"/>
      <c r="O178" s="352"/>
      <c r="P178" s="350"/>
      <c r="Q178" s="351"/>
      <c r="R178" s="352"/>
      <c r="S178" s="350"/>
      <c r="T178" s="351"/>
      <c r="U178" s="352"/>
      <c r="V178" s="350"/>
      <c r="W178" s="351"/>
      <c r="X178" s="352"/>
      <c r="Y178" s="350"/>
      <c r="Z178" s="351"/>
      <c r="AA178" s="352"/>
      <c r="AB178" s="350"/>
      <c r="AC178" s="351"/>
      <c r="AD178" s="352"/>
      <c r="AE178" s="350"/>
      <c r="AF178" s="351"/>
      <c r="AG178" s="352"/>
      <c r="AH178" s="350"/>
      <c r="AI178" s="351"/>
      <c r="AJ178" s="352"/>
      <c r="AK178" s="350"/>
      <c r="AL178" s="351"/>
      <c r="AM178" s="352"/>
      <c r="AN178" s="350"/>
      <c r="AO178" s="351"/>
      <c r="AP178" s="352"/>
      <c r="AQ178" s="350"/>
      <c r="AR178" s="408" t="str">
        <f t="shared" si="662"/>
        <v>Autre dépense variable</v>
      </c>
      <c r="AS178" s="409"/>
      <c r="AT178" s="410"/>
      <c r="AV178" s="210"/>
      <c r="AW178" s="102"/>
      <c r="AX178" s="408" t="str">
        <f t="shared" si="663"/>
        <v>Autre dépense variable</v>
      </c>
      <c r="AY178" s="409"/>
      <c r="AZ178" s="410"/>
      <c r="BA178" s="257">
        <f t="shared" si="664"/>
        <v>0</v>
      </c>
      <c r="BB178" s="102"/>
      <c r="BC178" s="210"/>
    </row>
    <row r="179" spans="2:55" ht="13.15">
      <c r="B179" s="254"/>
      <c r="D179" s="255">
        <f t="shared" si="649"/>
        <v>29</v>
      </c>
      <c r="E179" s="565" t="s">
        <v>199</v>
      </c>
      <c r="F179" s="566"/>
      <c r="G179" s="567"/>
      <c r="H179" s="351"/>
      <c r="I179" s="352"/>
      <c r="J179" s="350"/>
      <c r="K179" s="351"/>
      <c r="L179" s="352"/>
      <c r="M179" s="350"/>
      <c r="N179" s="351"/>
      <c r="O179" s="352"/>
      <c r="P179" s="350"/>
      <c r="Q179" s="351"/>
      <c r="R179" s="352"/>
      <c r="S179" s="350"/>
      <c r="T179" s="351"/>
      <c r="U179" s="352"/>
      <c r="V179" s="350"/>
      <c r="W179" s="351"/>
      <c r="X179" s="352"/>
      <c r="Y179" s="350"/>
      <c r="Z179" s="351"/>
      <c r="AA179" s="352"/>
      <c r="AB179" s="350"/>
      <c r="AC179" s="351"/>
      <c r="AD179" s="352"/>
      <c r="AE179" s="350"/>
      <c r="AF179" s="351"/>
      <c r="AG179" s="352"/>
      <c r="AH179" s="350"/>
      <c r="AI179" s="351"/>
      <c r="AJ179" s="352"/>
      <c r="AK179" s="350"/>
      <c r="AL179" s="351"/>
      <c r="AM179" s="352"/>
      <c r="AN179" s="350"/>
      <c r="AO179" s="351"/>
      <c r="AP179" s="352"/>
      <c r="AQ179" s="350"/>
      <c r="AR179" s="408" t="str">
        <f t="shared" si="662"/>
        <v>Autre dépense variable</v>
      </c>
      <c r="AS179" s="409"/>
      <c r="AT179" s="410"/>
      <c r="AV179" s="210"/>
      <c r="AW179" s="102"/>
      <c r="AX179" s="408" t="str">
        <f t="shared" si="663"/>
        <v>Autre dépense variable</v>
      </c>
      <c r="AY179" s="409"/>
      <c r="AZ179" s="410"/>
      <c r="BA179" s="257">
        <f t="shared" si="664"/>
        <v>0</v>
      </c>
      <c r="BB179" s="102"/>
      <c r="BC179" s="210"/>
    </row>
    <row r="180" spans="2:55" ht="13.15">
      <c r="B180" s="254"/>
      <c r="D180" s="255">
        <f t="shared" si="649"/>
        <v>30</v>
      </c>
      <c r="E180" s="565" t="s">
        <v>199</v>
      </c>
      <c r="F180" s="566"/>
      <c r="G180" s="567"/>
      <c r="H180" s="351"/>
      <c r="I180" s="352"/>
      <c r="J180" s="350"/>
      <c r="K180" s="351"/>
      <c r="L180" s="352"/>
      <c r="M180" s="350"/>
      <c r="N180" s="351"/>
      <c r="O180" s="352"/>
      <c r="P180" s="350"/>
      <c r="Q180" s="351"/>
      <c r="R180" s="352"/>
      <c r="S180" s="350"/>
      <c r="T180" s="351"/>
      <c r="U180" s="352"/>
      <c r="V180" s="350"/>
      <c r="W180" s="351"/>
      <c r="X180" s="352"/>
      <c r="Y180" s="350"/>
      <c r="Z180" s="351"/>
      <c r="AA180" s="352"/>
      <c r="AB180" s="350"/>
      <c r="AC180" s="351"/>
      <c r="AD180" s="352"/>
      <c r="AE180" s="350"/>
      <c r="AF180" s="351"/>
      <c r="AG180" s="352"/>
      <c r="AH180" s="350"/>
      <c r="AI180" s="351"/>
      <c r="AJ180" s="352"/>
      <c r="AK180" s="350"/>
      <c r="AL180" s="351"/>
      <c r="AM180" s="352"/>
      <c r="AN180" s="350"/>
      <c r="AO180" s="351"/>
      <c r="AP180" s="352"/>
      <c r="AQ180" s="350"/>
      <c r="AR180" s="408" t="str">
        <f t="shared" si="662"/>
        <v>Autre dépense variable</v>
      </c>
      <c r="AS180" s="409"/>
      <c r="AT180" s="410"/>
      <c r="AV180" s="210"/>
      <c r="AW180" s="102"/>
      <c r="AX180" s="408" t="str">
        <f t="shared" si="663"/>
        <v>Autre dépense variable</v>
      </c>
      <c r="AY180" s="409"/>
      <c r="AZ180" s="410"/>
      <c r="BA180" s="257">
        <f t="shared" si="664"/>
        <v>0</v>
      </c>
      <c r="BB180" s="102"/>
      <c r="BC180" s="210"/>
    </row>
    <row r="181" spans="2:55" ht="13.15">
      <c r="B181" s="254"/>
      <c r="D181" s="255">
        <f t="shared" si="649"/>
        <v>31</v>
      </c>
      <c r="E181" s="565" t="s">
        <v>199</v>
      </c>
      <c r="F181" s="566"/>
      <c r="G181" s="567"/>
      <c r="H181" s="351"/>
      <c r="I181" s="352"/>
      <c r="J181" s="350"/>
      <c r="K181" s="351"/>
      <c r="L181" s="352"/>
      <c r="M181" s="350"/>
      <c r="N181" s="351"/>
      <c r="O181" s="352"/>
      <c r="P181" s="350"/>
      <c r="Q181" s="351"/>
      <c r="R181" s="352"/>
      <c r="S181" s="350"/>
      <c r="T181" s="351"/>
      <c r="U181" s="352"/>
      <c r="V181" s="350"/>
      <c r="W181" s="351"/>
      <c r="X181" s="352"/>
      <c r="Y181" s="350"/>
      <c r="Z181" s="351"/>
      <c r="AA181" s="352"/>
      <c r="AB181" s="350"/>
      <c r="AC181" s="351"/>
      <c r="AD181" s="352"/>
      <c r="AE181" s="350"/>
      <c r="AF181" s="351"/>
      <c r="AG181" s="352"/>
      <c r="AH181" s="350"/>
      <c r="AI181" s="351"/>
      <c r="AJ181" s="352"/>
      <c r="AK181" s="350"/>
      <c r="AL181" s="351"/>
      <c r="AM181" s="352"/>
      <c r="AN181" s="350"/>
      <c r="AO181" s="351"/>
      <c r="AP181" s="352"/>
      <c r="AQ181" s="350"/>
      <c r="AR181" s="408" t="str">
        <f t="shared" si="662"/>
        <v>Autre dépense variable</v>
      </c>
      <c r="AS181" s="409"/>
      <c r="AT181" s="410"/>
      <c r="AV181" s="210"/>
      <c r="AW181" s="102"/>
      <c r="AX181" s="408" t="str">
        <f t="shared" si="663"/>
        <v>Autre dépense variable</v>
      </c>
      <c r="AY181" s="409"/>
      <c r="AZ181" s="410"/>
      <c r="BA181" s="257">
        <f t="shared" si="664"/>
        <v>0</v>
      </c>
      <c r="BB181" s="102"/>
      <c r="BC181" s="210"/>
    </row>
    <row r="182" spans="2:55" ht="13.15">
      <c r="B182" s="254"/>
      <c r="D182" s="255">
        <f t="shared" si="649"/>
        <v>32</v>
      </c>
      <c r="E182" s="565" t="s">
        <v>199</v>
      </c>
      <c r="F182" s="566"/>
      <c r="G182" s="567"/>
      <c r="H182" s="351"/>
      <c r="I182" s="352"/>
      <c r="J182" s="350"/>
      <c r="K182" s="351"/>
      <c r="L182" s="352"/>
      <c r="M182" s="350"/>
      <c r="N182" s="351"/>
      <c r="O182" s="352"/>
      <c r="P182" s="350"/>
      <c r="Q182" s="351"/>
      <c r="R182" s="352"/>
      <c r="S182" s="350"/>
      <c r="T182" s="351"/>
      <c r="U182" s="352"/>
      <c r="V182" s="350"/>
      <c r="W182" s="351"/>
      <c r="X182" s="352"/>
      <c r="Y182" s="350"/>
      <c r="Z182" s="351"/>
      <c r="AA182" s="352"/>
      <c r="AB182" s="350"/>
      <c r="AC182" s="351"/>
      <c r="AD182" s="352"/>
      <c r="AE182" s="350"/>
      <c r="AF182" s="351"/>
      <c r="AG182" s="352"/>
      <c r="AH182" s="350"/>
      <c r="AI182" s="351"/>
      <c r="AJ182" s="352"/>
      <c r="AK182" s="350"/>
      <c r="AL182" s="351"/>
      <c r="AM182" s="352"/>
      <c r="AN182" s="350"/>
      <c r="AO182" s="351"/>
      <c r="AP182" s="352"/>
      <c r="AQ182" s="350"/>
      <c r="AR182" s="408" t="str">
        <f t="shared" si="662"/>
        <v>Autre dépense variable</v>
      </c>
      <c r="AS182" s="409"/>
      <c r="AT182" s="410"/>
      <c r="AV182" s="210"/>
      <c r="AW182" s="102"/>
      <c r="AX182" s="408" t="str">
        <f t="shared" si="663"/>
        <v>Autre dépense variable</v>
      </c>
      <c r="AY182" s="409"/>
      <c r="AZ182" s="410"/>
      <c r="BA182" s="257">
        <f t="shared" si="664"/>
        <v>0</v>
      </c>
      <c r="BB182" s="102"/>
      <c r="BC182" s="210"/>
    </row>
    <row r="183" spans="2:55" ht="13.15">
      <c r="B183" s="254"/>
      <c r="D183" s="255">
        <f t="shared" si="649"/>
        <v>33</v>
      </c>
      <c r="E183" s="565" t="s">
        <v>199</v>
      </c>
      <c r="F183" s="566"/>
      <c r="G183" s="567"/>
      <c r="H183" s="351"/>
      <c r="I183" s="352"/>
      <c r="J183" s="350"/>
      <c r="K183" s="351"/>
      <c r="L183" s="352"/>
      <c r="M183" s="350"/>
      <c r="N183" s="351"/>
      <c r="O183" s="352"/>
      <c r="P183" s="350"/>
      <c r="Q183" s="351"/>
      <c r="R183" s="352"/>
      <c r="S183" s="350"/>
      <c r="T183" s="351"/>
      <c r="U183" s="352"/>
      <c r="V183" s="350"/>
      <c r="W183" s="351"/>
      <c r="X183" s="352"/>
      <c r="Y183" s="350"/>
      <c r="Z183" s="351"/>
      <c r="AA183" s="352"/>
      <c r="AB183" s="350"/>
      <c r="AC183" s="351"/>
      <c r="AD183" s="352"/>
      <c r="AE183" s="350"/>
      <c r="AF183" s="351"/>
      <c r="AG183" s="352"/>
      <c r="AH183" s="350"/>
      <c r="AI183" s="351"/>
      <c r="AJ183" s="352"/>
      <c r="AK183" s="350"/>
      <c r="AL183" s="351"/>
      <c r="AM183" s="352"/>
      <c r="AN183" s="350"/>
      <c r="AO183" s="351"/>
      <c r="AP183" s="352"/>
      <c r="AQ183" s="350"/>
      <c r="AR183" s="408" t="str">
        <f t="shared" si="662"/>
        <v>Autre dépense variable</v>
      </c>
      <c r="AS183" s="409"/>
      <c r="AT183" s="410"/>
      <c r="AV183" s="210"/>
      <c r="AW183" s="102"/>
      <c r="AX183" s="408" t="str">
        <f t="shared" si="663"/>
        <v>Autre dépense variable</v>
      </c>
      <c r="AY183" s="409"/>
      <c r="AZ183" s="410"/>
      <c r="BA183" s="257">
        <f t="shared" si="664"/>
        <v>0</v>
      </c>
      <c r="BB183" s="102"/>
      <c r="BC183" s="210"/>
    </row>
    <row r="184" spans="2:55">
      <c r="B184" s="254"/>
      <c r="D184" s="255"/>
      <c r="E184" s="405" t="s">
        <v>226</v>
      </c>
      <c r="F184" s="406"/>
      <c r="G184" s="407"/>
      <c r="H184" s="573">
        <f>SUM(MAX(H172,I172),MAX(H173,I173),MAX(H174,I174),MAX(H175,I175),MAX(H176,I176),MAX(H177,I177),MAX(H178,I178),MAX(H179,I179),MAX(H180,I180),MAX(H181,I181),MAX(H182,I182),MAX(H183,I183))</f>
        <v>0</v>
      </c>
      <c r="I184" s="574"/>
      <c r="J184" s="258"/>
      <c r="K184" s="571">
        <f t="shared" ref="K184" si="665">SUM(MAX(K172,L172),MAX(K173,L173),MAX(K174,L174),MAX(K175,L175),MAX(K176,L176),MAX(K177,L177),MAX(K178,L178),MAX(K179,L179),MAX(K180,L180),MAX(K181,L181),MAX(K182,L182),MAX(K183,L183))</f>
        <v>0</v>
      </c>
      <c r="L184" s="572"/>
      <c r="M184" s="258"/>
      <c r="N184" s="571">
        <f t="shared" ref="N184" si="666">SUM(MAX(N172,O172),MAX(N173,O173),MAX(N174,O174),MAX(N175,O175),MAX(N176,O176),MAX(N177,O177),MAX(N178,O178),MAX(N179,O179),MAX(N180,O180),MAX(N181,O181),MAX(N182,O182),MAX(N183,O183))</f>
        <v>0</v>
      </c>
      <c r="O184" s="572"/>
      <c r="P184" s="258"/>
      <c r="Q184" s="571">
        <f t="shared" ref="Q184" si="667">SUM(MAX(Q172,R172),MAX(Q173,R173),MAX(Q174,R174),MAX(Q175,R175),MAX(Q176,R176),MAX(Q177,R177),MAX(Q178,R178),MAX(Q179,R179),MAX(Q180,R180),MAX(Q181,R181),MAX(Q182,R182),MAX(Q183,R183))</f>
        <v>0</v>
      </c>
      <c r="R184" s="572"/>
      <c r="S184" s="258"/>
      <c r="T184" s="571">
        <f t="shared" ref="T184" si="668">SUM(MAX(T172,U172),MAX(T173,U173),MAX(T174,U174),MAX(T175,U175),MAX(T176,U176),MAX(T177,U177),MAX(T178,U178),MAX(T179,U179),MAX(T180,U180),MAX(T181,U181),MAX(T182,U182),MAX(T183,U183))</f>
        <v>0</v>
      </c>
      <c r="U184" s="572"/>
      <c r="V184" s="258"/>
      <c r="W184" s="571">
        <f t="shared" ref="W184" si="669">SUM(MAX(W172,X172),MAX(W173,X173),MAX(W174,X174),MAX(W175,X175),MAX(W176,X176),MAX(W177,X177),MAX(W178,X178),MAX(W179,X179),MAX(W180,X180),MAX(W181,X181),MAX(W182,X182),MAX(W183,X183))</f>
        <v>0</v>
      </c>
      <c r="X184" s="572"/>
      <c r="Y184" s="258"/>
      <c r="Z184" s="571">
        <f t="shared" ref="Z184" si="670">SUM(MAX(Z172,AA172),MAX(Z173,AA173),MAX(Z174,AA174),MAX(Z175,AA175),MAX(Z176,AA176),MAX(Z177,AA177),MAX(Z178,AA178),MAX(Z179,AA179),MAX(Z180,AA180),MAX(Z181,AA181),MAX(Z182,AA182),MAX(Z183,AA183))</f>
        <v>0</v>
      </c>
      <c r="AA184" s="572"/>
      <c r="AB184" s="258"/>
      <c r="AC184" s="571">
        <f t="shared" ref="AC184" si="671">SUM(MAX(AC172,AD172),MAX(AC173,AD173),MAX(AC174,AD174),MAX(AC175,AD175),MAX(AC176,AD176),MAX(AC177,AD177),MAX(AC178,AD178),MAX(AC179,AD179),MAX(AC180,AD180),MAX(AC181,AD181),MAX(AC182,AD182),MAX(AC183,AD183))</f>
        <v>0</v>
      </c>
      <c r="AD184" s="572"/>
      <c r="AE184" s="258"/>
      <c r="AF184" s="571">
        <f t="shared" ref="AF184" si="672">SUM(MAX(AF172,AG172),MAX(AF173,AG173),MAX(AF174,AG174),MAX(AF175,AG175),MAX(AF176,AG176),MAX(AF177,AG177),MAX(AF178,AG178),MAX(AF179,AG179),MAX(AF180,AG180),MAX(AF181,AG181),MAX(AF182,AG182),MAX(AF183,AG183))</f>
        <v>0</v>
      </c>
      <c r="AG184" s="572"/>
      <c r="AH184" s="258"/>
      <c r="AI184" s="571">
        <f t="shared" ref="AI184" si="673">SUM(MAX(AI172,AJ172),MAX(AI173,AJ173),MAX(AI174,AJ174),MAX(AI175,AJ175),MAX(AI176,AJ176),MAX(AI177,AJ177),MAX(AI178,AJ178),MAX(AI179,AJ179),MAX(AI180,AJ180),MAX(AI181,AJ181),MAX(AI182,AJ182),MAX(AI183,AJ183))</f>
        <v>0</v>
      </c>
      <c r="AJ184" s="572"/>
      <c r="AK184" s="258"/>
      <c r="AL184" s="571">
        <f t="shared" ref="AL184" si="674">SUM(MAX(AL172,AM172),MAX(AL173,AM173),MAX(AL174,AM174),MAX(AL175,AM175),MAX(AL176,AM176),MAX(AL177,AM177),MAX(AL178,AM178),MAX(AL179,AM179),MAX(AL180,AM180),MAX(AL181,AM181),MAX(AL182,AM182),MAX(AL183,AM183))</f>
        <v>0</v>
      </c>
      <c r="AM184" s="572"/>
      <c r="AN184" s="258"/>
      <c r="AO184" s="571">
        <f t="shared" ref="AO184" si="675">SUM(MAX(AO172,AP172),MAX(AO173,AP173),MAX(AO174,AP174),MAX(AO175,AP175),MAX(AO176,AP176),MAX(AO177,AP177),MAX(AO178,AP178),MAX(AO179,AP179),MAX(AO180,AP180),MAX(AO181,AP181),MAX(AO182,AP182),MAX(AO183,AP183))</f>
        <v>0</v>
      </c>
      <c r="AP184" s="572"/>
      <c r="AQ184" s="258"/>
      <c r="AR184" s="478" t="s">
        <v>254</v>
      </c>
      <c r="AS184" s="479"/>
      <c r="AT184" s="480"/>
      <c r="AV184" s="210"/>
      <c r="AW184" s="102"/>
      <c r="AX184" s="405" t="s">
        <v>226</v>
      </c>
      <c r="AY184" s="406"/>
      <c r="AZ184" s="407"/>
      <c r="BA184" s="259">
        <f>SUM(MAX(H184,I184),MAX(K184,L184),MAX(N184,O184),MAX(Q184,R184),MAX(T184,U184),MAX(W184,X184),MAX(Z184,AA184),MAX(AC184,AD184),MAX(AF184,AG184),MAX(AI184,AJ184),MAX(AL184,AM184),MAX(AO184,AP184))</f>
        <v>0</v>
      </c>
      <c r="BB184" s="102"/>
      <c r="BC184" s="210"/>
    </row>
    <row r="185" spans="2:55" ht="13.15">
      <c r="D185" s="162"/>
      <c r="E185" s="509" t="s">
        <v>227</v>
      </c>
      <c r="F185" s="509"/>
      <c r="G185" s="509"/>
      <c r="H185" s="575">
        <f>SUM(H171,H184)</f>
        <v>0</v>
      </c>
      <c r="I185" s="576"/>
      <c r="J185" s="260"/>
      <c r="K185" s="575">
        <f t="shared" ref="K185" si="676">SUM(K171,K184)</f>
        <v>0</v>
      </c>
      <c r="L185" s="576"/>
      <c r="M185" s="260"/>
      <c r="N185" s="575">
        <f t="shared" ref="N185" si="677">SUM(N171,N184)</f>
        <v>0</v>
      </c>
      <c r="O185" s="576"/>
      <c r="P185" s="260"/>
      <c r="Q185" s="575">
        <f t="shared" ref="Q185" si="678">SUM(Q171,Q184)</f>
        <v>0</v>
      </c>
      <c r="R185" s="576"/>
      <c r="S185" s="260"/>
      <c r="T185" s="575">
        <f t="shared" ref="T185" si="679">SUM(T171,T184)</f>
        <v>0</v>
      </c>
      <c r="U185" s="576"/>
      <c r="V185" s="260"/>
      <c r="W185" s="575">
        <f t="shared" ref="W185" si="680">SUM(W171,W184)</f>
        <v>0</v>
      </c>
      <c r="X185" s="576"/>
      <c r="Y185" s="260"/>
      <c r="Z185" s="575">
        <f t="shared" ref="Z185" si="681">SUM(Z171,Z184)</f>
        <v>0</v>
      </c>
      <c r="AA185" s="576"/>
      <c r="AB185" s="260"/>
      <c r="AC185" s="575">
        <f t="shared" ref="AC185" si="682">SUM(AC171,AC184)</f>
        <v>0</v>
      </c>
      <c r="AD185" s="576"/>
      <c r="AE185" s="260"/>
      <c r="AF185" s="575">
        <f t="shared" ref="AF185" si="683">SUM(AF171,AF184)</f>
        <v>0</v>
      </c>
      <c r="AG185" s="576"/>
      <c r="AH185" s="260"/>
      <c r="AI185" s="575">
        <f t="shared" ref="AI185" si="684">SUM(AI171,AI184)</f>
        <v>0</v>
      </c>
      <c r="AJ185" s="576"/>
      <c r="AK185" s="260"/>
      <c r="AL185" s="575">
        <f t="shared" ref="AL185" si="685">SUM(AL171,AL184)</f>
        <v>0</v>
      </c>
      <c r="AM185" s="576"/>
      <c r="AN185" s="260"/>
      <c r="AO185" s="575">
        <f t="shared" ref="AO185" si="686">SUM(AO171,AO184)</f>
        <v>0</v>
      </c>
      <c r="AP185" s="576"/>
      <c r="AQ185" s="260"/>
      <c r="AR185" s="473" t="s">
        <v>255</v>
      </c>
      <c r="AS185" s="481"/>
      <c r="AT185" s="481"/>
      <c r="AV185" s="210"/>
      <c r="AW185" s="224"/>
      <c r="AX185" s="400" t="s">
        <v>267</v>
      </c>
      <c r="AY185" s="400"/>
      <c r="AZ185" s="400"/>
      <c r="BA185" s="261">
        <f>SUM(BA171,BA184)</f>
        <v>0</v>
      </c>
      <c r="BB185" s="102"/>
      <c r="BC185" s="210"/>
    </row>
    <row r="186" spans="2:55" s="1" customFormat="1">
      <c r="D186" s="162"/>
      <c r="AV186" s="210"/>
      <c r="AW186" s="102"/>
      <c r="AX186" s="262"/>
      <c r="AY186" s="262"/>
      <c r="AZ186" s="262"/>
      <c r="BA186" s="102"/>
      <c r="BB186" s="102"/>
      <c r="BC186" s="210"/>
    </row>
    <row r="187" spans="2:55" ht="13.15">
      <c r="D187" s="162"/>
      <c r="E187" s="510" t="s">
        <v>229</v>
      </c>
      <c r="F187" s="510"/>
      <c r="G187" s="510"/>
      <c r="H187" s="593">
        <f>H24</f>
        <v>0</v>
      </c>
      <c r="I187" s="594"/>
      <c r="J187" s="263"/>
      <c r="K187" s="593">
        <f t="shared" ref="K187" si="687">K24</f>
        <v>0</v>
      </c>
      <c r="L187" s="594"/>
      <c r="M187" s="263"/>
      <c r="N187" s="593">
        <f t="shared" ref="N187" si="688">N24</f>
        <v>0</v>
      </c>
      <c r="O187" s="594"/>
      <c r="P187" s="263"/>
      <c r="Q187" s="593">
        <f t="shared" ref="Q187" si="689">Q24</f>
        <v>0</v>
      </c>
      <c r="R187" s="594"/>
      <c r="S187" s="263"/>
      <c r="T187" s="593">
        <f t="shared" ref="T187" si="690">T24</f>
        <v>0</v>
      </c>
      <c r="U187" s="594"/>
      <c r="V187" s="263"/>
      <c r="W187" s="593">
        <f t="shared" ref="W187" si="691">W24</f>
        <v>0</v>
      </c>
      <c r="X187" s="594"/>
      <c r="Y187" s="263"/>
      <c r="Z187" s="593">
        <f t="shared" ref="Z187" si="692">Z24</f>
        <v>0</v>
      </c>
      <c r="AA187" s="594"/>
      <c r="AB187" s="263"/>
      <c r="AC187" s="593">
        <f t="shared" ref="AC187" si="693">AC24</f>
        <v>0</v>
      </c>
      <c r="AD187" s="594"/>
      <c r="AE187" s="263"/>
      <c r="AF187" s="593">
        <f t="shared" ref="AF187" si="694">AF24</f>
        <v>0</v>
      </c>
      <c r="AG187" s="594"/>
      <c r="AH187" s="263"/>
      <c r="AI187" s="593">
        <f t="shared" ref="AI187" si="695">AI24</f>
        <v>0</v>
      </c>
      <c r="AJ187" s="594"/>
      <c r="AK187" s="263"/>
      <c r="AL187" s="593">
        <f t="shared" ref="AL187" si="696">AL24</f>
        <v>0</v>
      </c>
      <c r="AM187" s="594"/>
      <c r="AN187" s="263"/>
      <c r="AO187" s="593">
        <f t="shared" ref="AO187" si="697">AO24</f>
        <v>0</v>
      </c>
      <c r="AP187" s="594"/>
      <c r="AQ187" s="263"/>
      <c r="AR187" s="472" t="s">
        <v>258</v>
      </c>
      <c r="AS187" s="403"/>
      <c r="AT187" s="403"/>
      <c r="AV187" s="210"/>
      <c r="AW187" s="102"/>
      <c r="AX187" s="401" t="s">
        <v>265</v>
      </c>
      <c r="AY187" s="401"/>
      <c r="AZ187" s="401"/>
      <c r="BA187" s="265">
        <f>SUM(H187:AQ187)</f>
        <v>0</v>
      </c>
      <c r="BB187" s="102"/>
      <c r="BC187" s="210"/>
    </row>
    <row r="188" spans="2:55" ht="13.5" thickBot="1">
      <c r="D188" s="162"/>
      <c r="E188" s="510" t="s">
        <v>230</v>
      </c>
      <c r="F188" s="510"/>
      <c r="G188" s="510"/>
      <c r="H188" s="577">
        <f>SUM(H77,H103,H144,H185)</f>
        <v>0</v>
      </c>
      <c r="I188" s="578"/>
      <c r="J188" s="266"/>
      <c r="K188" s="577">
        <f t="shared" ref="K188" si="698">SUM(K77,K103,K144,K185)</f>
        <v>0</v>
      </c>
      <c r="L188" s="578"/>
      <c r="M188" s="266"/>
      <c r="N188" s="577">
        <f t="shared" ref="N188" si="699">SUM(N77,N103,N144,N185)</f>
        <v>0</v>
      </c>
      <c r="O188" s="578"/>
      <c r="P188" s="266"/>
      <c r="Q188" s="577">
        <f t="shared" ref="Q188" si="700">SUM(Q77,Q103,Q144,Q185)</f>
        <v>0</v>
      </c>
      <c r="R188" s="578"/>
      <c r="S188" s="266"/>
      <c r="T188" s="577">
        <f t="shared" ref="T188" si="701">SUM(T77,T103,T144,T185)</f>
        <v>0</v>
      </c>
      <c r="U188" s="578"/>
      <c r="V188" s="266"/>
      <c r="W188" s="577">
        <f t="shared" ref="W188" si="702">SUM(W77,W103,W144,W185)</f>
        <v>0</v>
      </c>
      <c r="X188" s="578"/>
      <c r="Y188" s="266"/>
      <c r="Z188" s="577">
        <f t="shared" ref="Z188" si="703">SUM(Z77,Z103,Z144,Z185)</f>
        <v>0</v>
      </c>
      <c r="AA188" s="578"/>
      <c r="AB188" s="266"/>
      <c r="AC188" s="577">
        <f t="shared" ref="AC188" si="704">SUM(AC77,AC103,AC144,AC185)</f>
        <v>0</v>
      </c>
      <c r="AD188" s="578"/>
      <c r="AE188" s="266"/>
      <c r="AF188" s="577">
        <f t="shared" ref="AF188" si="705">SUM(AF77,AF103,AF144,AF185)</f>
        <v>0</v>
      </c>
      <c r="AG188" s="578"/>
      <c r="AH188" s="266"/>
      <c r="AI188" s="577">
        <f t="shared" ref="AI188" si="706">SUM(AI77,AI103,AI144,AI185)</f>
        <v>0</v>
      </c>
      <c r="AJ188" s="578"/>
      <c r="AK188" s="266"/>
      <c r="AL188" s="577">
        <f t="shared" ref="AL188" si="707">SUM(AL77,AL103,AL144,AL185)</f>
        <v>0</v>
      </c>
      <c r="AM188" s="578"/>
      <c r="AN188" s="266"/>
      <c r="AO188" s="577">
        <f t="shared" ref="AO188" si="708">SUM(AO77,AO103,AO144,AO185)</f>
        <v>0</v>
      </c>
      <c r="AP188" s="578"/>
      <c r="AQ188" s="266"/>
      <c r="AR188" s="472" t="s">
        <v>257</v>
      </c>
      <c r="AS188" s="403"/>
      <c r="AT188" s="403"/>
      <c r="AV188" s="210"/>
      <c r="AW188" s="102"/>
      <c r="AX188" s="401" t="s">
        <v>266</v>
      </c>
      <c r="AY188" s="401"/>
      <c r="AZ188" s="401"/>
      <c r="BA188" s="267">
        <f>SUM(H188:AQ188)</f>
        <v>0</v>
      </c>
      <c r="BB188" s="102"/>
      <c r="BC188" s="210"/>
    </row>
    <row r="189" spans="2:55" ht="13.5" thickBot="1">
      <c r="D189" s="162"/>
      <c r="E189" s="510" t="s">
        <v>228</v>
      </c>
      <c r="F189" s="510"/>
      <c r="G189" s="510"/>
      <c r="H189" s="579">
        <f>H187-H188</f>
        <v>0</v>
      </c>
      <c r="I189" s="580"/>
      <c r="J189" s="268"/>
      <c r="K189" s="579">
        <f t="shared" ref="K189" si="709">K187-K188</f>
        <v>0</v>
      </c>
      <c r="L189" s="580"/>
      <c r="M189" s="268"/>
      <c r="N189" s="579">
        <f t="shared" ref="N189" si="710">N187-N188</f>
        <v>0</v>
      </c>
      <c r="O189" s="580"/>
      <c r="P189" s="268"/>
      <c r="Q189" s="579">
        <f t="shared" ref="Q189" si="711">Q187-Q188</f>
        <v>0</v>
      </c>
      <c r="R189" s="580"/>
      <c r="S189" s="268"/>
      <c r="T189" s="579">
        <f t="shared" ref="T189" si="712">T187-T188</f>
        <v>0</v>
      </c>
      <c r="U189" s="580"/>
      <c r="V189" s="268"/>
      <c r="W189" s="579">
        <f t="shared" ref="W189" si="713">W187-W188</f>
        <v>0</v>
      </c>
      <c r="X189" s="580"/>
      <c r="Y189" s="268"/>
      <c r="Z189" s="579">
        <f t="shared" ref="Z189" si="714">Z187-Z188</f>
        <v>0</v>
      </c>
      <c r="AA189" s="580"/>
      <c r="AB189" s="268"/>
      <c r="AC189" s="579">
        <f t="shared" ref="AC189" si="715">AC187-AC188</f>
        <v>0</v>
      </c>
      <c r="AD189" s="580"/>
      <c r="AE189" s="268"/>
      <c r="AF189" s="579">
        <f t="shared" ref="AF189" si="716">AF187-AF188</f>
        <v>0</v>
      </c>
      <c r="AG189" s="580"/>
      <c r="AH189" s="268"/>
      <c r="AI189" s="579">
        <f t="shared" ref="AI189" si="717">AI187-AI188</f>
        <v>0</v>
      </c>
      <c r="AJ189" s="580"/>
      <c r="AK189" s="268"/>
      <c r="AL189" s="579">
        <f t="shared" ref="AL189" si="718">AL187-AL188</f>
        <v>0</v>
      </c>
      <c r="AM189" s="580"/>
      <c r="AN189" s="268"/>
      <c r="AO189" s="579">
        <f t="shared" ref="AO189" si="719">AO187-AO188</f>
        <v>0</v>
      </c>
      <c r="AP189" s="580"/>
      <c r="AQ189" s="268"/>
      <c r="AR189" s="472" t="s">
        <v>256</v>
      </c>
      <c r="AS189" s="403"/>
      <c r="AT189" s="403"/>
      <c r="AV189" s="210"/>
      <c r="AW189" s="102"/>
      <c r="AX189" s="401" t="s">
        <v>264</v>
      </c>
      <c r="AY189" s="401"/>
      <c r="AZ189" s="401"/>
      <c r="BA189" s="269">
        <f>BA187-BA188</f>
        <v>0</v>
      </c>
      <c r="BB189" s="102"/>
      <c r="BC189" s="210"/>
    </row>
    <row r="190" spans="2:55" ht="13.15">
      <c r="D190" s="162"/>
      <c r="E190" s="270"/>
      <c r="F190" s="270"/>
      <c r="G190" s="270"/>
      <c r="H190" s="271"/>
      <c r="I190" s="271"/>
      <c r="J190" s="272"/>
      <c r="K190" s="271"/>
      <c r="L190" s="271"/>
      <c r="M190" s="272"/>
      <c r="N190" s="271"/>
      <c r="O190" s="271"/>
      <c r="P190" s="272"/>
      <c r="Q190" s="271"/>
      <c r="R190" s="271"/>
      <c r="S190" s="272"/>
      <c r="T190" s="271"/>
      <c r="U190" s="271"/>
      <c r="V190" s="272"/>
      <c r="W190" s="271"/>
      <c r="X190" s="271"/>
      <c r="Y190" s="272"/>
      <c r="Z190" s="271"/>
      <c r="AA190" s="271"/>
      <c r="AB190" s="272"/>
      <c r="AC190" s="271"/>
      <c r="AD190" s="271"/>
      <c r="AE190" s="272"/>
      <c r="AF190" s="271"/>
      <c r="AG190" s="271"/>
      <c r="AH190" s="272"/>
      <c r="AI190" s="271"/>
      <c r="AJ190" s="271"/>
      <c r="AK190" s="272"/>
      <c r="AL190" s="271"/>
      <c r="AM190" s="271"/>
      <c r="AN190" s="272"/>
      <c r="AO190" s="271"/>
      <c r="AP190" s="271"/>
      <c r="AQ190" s="272"/>
      <c r="AR190" s="273"/>
      <c r="AS190" s="274"/>
      <c r="AT190" s="274"/>
      <c r="AV190" s="210"/>
      <c r="AW190" s="102"/>
      <c r="AX190" s="264"/>
      <c r="AY190" s="264"/>
      <c r="AZ190" s="264"/>
      <c r="BA190" s="264"/>
      <c r="BB190" s="102"/>
      <c r="BC190" s="210"/>
    </row>
    <row r="191" spans="2:55" ht="13.15" customHeight="1">
      <c r="D191" s="162"/>
      <c r="E191" s="270"/>
      <c r="F191" s="270"/>
      <c r="G191" s="275"/>
      <c r="H191" s="600" t="s">
        <v>332</v>
      </c>
      <c r="I191" s="601"/>
      <c r="J191" s="602"/>
      <c r="K191" s="600" t="s">
        <v>332</v>
      </c>
      <c r="L191" s="601"/>
      <c r="M191" s="602"/>
      <c r="N191" s="600" t="s">
        <v>332</v>
      </c>
      <c r="O191" s="601"/>
      <c r="P191" s="602"/>
      <c r="Q191" s="600" t="s">
        <v>332</v>
      </c>
      <c r="R191" s="601"/>
      <c r="S191" s="602"/>
      <c r="T191" s="600" t="s">
        <v>332</v>
      </c>
      <c r="U191" s="601"/>
      <c r="V191" s="602"/>
      <c r="W191" s="600" t="s">
        <v>332</v>
      </c>
      <c r="X191" s="601"/>
      <c r="Y191" s="602"/>
      <c r="Z191" s="600" t="s">
        <v>332</v>
      </c>
      <c r="AA191" s="601"/>
      <c r="AB191" s="602"/>
      <c r="AC191" s="600" t="s">
        <v>332</v>
      </c>
      <c r="AD191" s="601"/>
      <c r="AE191" s="602"/>
      <c r="AF191" s="600" t="s">
        <v>332</v>
      </c>
      <c r="AG191" s="601"/>
      <c r="AH191" s="602"/>
      <c r="AI191" s="600" t="s">
        <v>332</v>
      </c>
      <c r="AJ191" s="601"/>
      <c r="AK191" s="602"/>
      <c r="AL191" s="600" t="s">
        <v>332</v>
      </c>
      <c r="AM191" s="601"/>
      <c r="AN191" s="602"/>
      <c r="AO191" s="600" t="s">
        <v>332</v>
      </c>
      <c r="AP191" s="601"/>
      <c r="AQ191" s="602"/>
      <c r="AR191" s="273"/>
      <c r="AS191" s="274"/>
      <c r="AT191" s="274"/>
      <c r="AV191" s="210"/>
      <c r="AW191" s="102"/>
      <c r="AX191" s="264"/>
      <c r="AY191" s="264"/>
      <c r="AZ191" s="264"/>
      <c r="BA191" s="264"/>
      <c r="BB191" s="102"/>
      <c r="BC191" s="210"/>
    </row>
    <row r="192" spans="2:55" ht="13.15">
      <c r="D192" s="162"/>
      <c r="E192" s="270"/>
      <c r="F192" s="270"/>
      <c r="G192" s="275"/>
      <c r="H192" s="603"/>
      <c r="I192" s="604"/>
      <c r="J192" s="605"/>
      <c r="K192" s="603"/>
      <c r="L192" s="604"/>
      <c r="M192" s="605"/>
      <c r="N192" s="603"/>
      <c r="O192" s="604"/>
      <c r="P192" s="605"/>
      <c r="Q192" s="603"/>
      <c r="R192" s="604"/>
      <c r="S192" s="605"/>
      <c r="T192" s="603"/>
      <c r="U192" s="604"/>
      <c r="V192" s="605"/>
      <c r="W192" s="603"/>
      <c r="X192" s="604"/>
      <c r="Y192" s="605"/>
      <c r="Z192" s="603"/>
      <c r="AA192" s="604"/>
      <c r="AB192" s="605"/>
      <c r="AC192" s="603"/>
      <c r="AD192" s="604"/>
      <c r="AE192" s="605"/>
      <c r="AF192" s="603"/>
      <c r="AG192" s="604"/>
      <c r="AH192" s="605"/>
      <c r="AI192" s="603"/>
      <c r="AJ192" s="604"/>
      <c r="AK192" s="605"/>
      <c r="AL192" s="603"/>
      <c r="AM192" s="604"/>
      <c r="AN192" s="605"/>
      <c r="AO192" s="603"/>
      <c r="AP192" s="604"/>
      <c r="AQ192" s="605"/>
      <c r="AR192" s="273"/>
      <c r="AS192" s="274"/>
      <c r="AT192" s="274"/>
      <c r="AV192" s="210"/>
      <c r="AW192" s="102"/>
      <c r="AX192" s="264"/>
      <c r="AY192" s="264"/>
      <c r="AZ192" s="264"/>
      <c r="BA192" s="264"/>
      <c r="BB192" s="102"/>
      <c r="BC192" s="210"/>
    </row>
    <row r="193" spans="4:55" ht="13.15">
      <c r="D193" s="162"/>
      <c r="E193" s="270"/>
      <c r="F193" s="270"/>
      <c r="G193" s="270"/>
      <c r="H193" s="271"/>
      <c r="I193" s="271"/>
      <c r="J193" s="272"/>
      <c r="K193" s="271"/>
      <c r="L193" s="271"/>
      <c r="M193" s="272"/>
      <c r="N193" s="271"/>
      <c r="O193" s="271"/>
      <c r="P193" s="272"/>
      <c r="Q193" s="271"/>
      <c r="R193" s="271"/>
      <c r="S193" s="272"/>
      <c r="T193" s="271"/>
      <c r="U193" s="271"/>
      <c r="V193" s="272"/>
      <c r="W193" s="271"/>
      <c r="X193" s="271"/>
      <c r="Y193" s="272"/>
      <c r="Z193" s="271"/>
      <c r="AA193" s="271"/>
      <c r="AB193" s="272"/>
      <c r="AC193" s="271"/>
      <c r="AD193" s="271"/>
      <c r="AE193" s="272"/>
      <c r="AF193" s="271"/>
      <c r="AG193" s="271"/>
      <c r="AH193" s="272"/>
      <c r="AI193" s="271"/>
      <c r="AJ193" s="271"/>
      <c r="AK193" s="272"/>
      <c r="AL193" s="271"/>
      <c r="AM193" s="271"/>
      <c r="AN193" s="272"/>
      <c r="AO193" s="271"/>
      <c r="AP193" s="271"/>
      <c r="AQ193" s="272"/>
      <c r="AR193" s="273"/>
      <c r="AS193" s="274"/>
      <c r="AT193" s="274"/>
      <c r="AV193" s="210"/>
      <c r="AW193" s="102"/>
      <c r="AX193" s="264"/>
      <c r="AY193" s="264"/>
      <c r="AZ193" s="264"/>
      <c r="BA193" s="264"/>
      <c r="BB193" s="102"/>
      <c r="BC193" s="210"/>
    </row>
    <row r="194" spans="4:55" ht="13.5" thickBot="1">
      <c r="D194" s="162"/>
      <c r="E194" s="1"/>
      <c r="F194" s="1"/>
      <c r="G194" s="1"/>
      <c r="H194" s="514">
        <f>H7</f>
        <v>44197</v>
      </c>
      <c r="I194" s="514"/>
      <c r="J194" s="514"/>
      <c r="K194" s="514">
        <f>K7</f>
        <v>44229</v>
      </c>
      <c r="L194" s="514"/>
      <c r="M194" s="514"/>
      <c r="N194" s="514">
        <f>N7</f>
        <v>44261</v>
      </c>
      <c r="O194" s="514"/>
      <c r="P194" s="514"/>
      <c r="Q194" s="514">
        <f>Q7</f>
        <v>44293</v>
      </c>
      <c r="R194" s="514"/>
      <c r="S194" s="514"/>
      <c r="T194" s="514">
        <f>T7</f>
        <v>44325</v>
      </c>
      <c r="U194" s="514"/>
      <c r="V194" s="514"/>
      <c r="W194" s="514">
        <f>W7</f>
        <v>44357</v>
      </c>
      <c r="X194" s="514"/>
      <c r="Y194" s="514"/>
      <c r="Z194" s="514">
        <f>Z7</f>
        <v>44389</v>
      </c>
      <c r="AA194" s="514"/>
      <c r="AB194" s="514"/>
      <c r="AC194" s="514">
        <f>AC7</f>
        <v>44421</v>
      </c>
      <c r="AD194" s="514"/>
      <c r="AE194" s="514"/>
      <c r="AF194" s="514">
        <f>AF7</f>
        <v>44453</v>
      </c>
      <c r="AG194" s="514"/>
      <c r="AH194" s="514"/>
      <c r="AI194" s="514">
        <f>AI7</f>
        <v>44485</v>
      </c>
      <c r="AJ194" s="514"/>
      <c r="AK194" s="514"/>
      <c r="AL194" s="514">
        <f>AL7</f>
        <v>44517</v>
      </c>
      <c r="AM194" s="514"/>
      <c r="AN194" s="514"/>
      <c r="AO194" s="514">
        <f>AO7</f>
        <v>44549</v>
      </c>
      <c r="AP194" s="514"/>
      <c r="AQ194" s="514"/>
      <c r="AR194" s="1"/>
      <c r="AS194" s="1"/>
      <c r="AT194" s="1"/>
      <c r="AV194" s="210"/>
      <c r="AW194" s="102"/>
      <c r="AX194" s="102"/>
      <c r="AY194" s="102"/>
      <c r="AZ194" s="102"/>
      <c r="BA194" s="102"/>
      <c r="BB194" s="102"/>
      <c r="BC194" s="210"/>
    </row>
    <row r="195" spans="4:55" ht="62.25" customHeight="1">
      <c r="D195" s="162"/>
      <c r="E195" s="1"/>
      <c r="F195" s="276" t="s">
        <v>302</v>
      </c>
      <c r="G195" s="1"/>
      <c r="H195" s="581"/>
      <c r="I195" s="582"/>
      <c r="J195" s="583"/>
      <c r="K195" s="584"/>
      <c r="L195" s="582"/>
      <c r="M195" s="583"/>
      <c r="N195" s="584"/>
      <c r="O195" s="582"/>
      <c r="P195" s="583"/>
      <c r="Q195" s="584"/>
      <c r="R195" s="582"/>
      <c r="S195" s="583"/>
      <c r="T195" s="584"/>
      <c r="U195" s="582"/>
      <c r="V195" s="583"/>
      <c r="W195" s="584"/>
      <c r="X195" s="582"/>
      <c r="Y195" s="583"/>
      <c r="Z195" s="584"/>
      <c r="AA195" s="582"/>
      <c r="AB195" s="583"/>
      <c r="AC195" s="584"/>
      <c r="AD195" s="582"/>
      <c r="AE195" s="583"/>
      <c r="AF195" s="584"/>
      <c r="AG195" s="582"/>
      <c r="AH195" s="583"/>
      <c r="AI195" s="584"/>
      <c r="AJ195" s="582"/>
      <c r="AK195" s="583"/>
      <c r="AL195" s="584"/>
      <c r="AM195" s="582"/>
      <c r="AN195" s="583"/>
      <c r="AO195" s="584"/>
      <c r="AP195" s="582"/>
      <c r="AQ195" s="583"/>
      <c r="AR195" s="1"/>
      <c r="AS195" s="1"/>
      <c r="AT195" s="1"/>
      <c r="AV195" s="210"/>
      <c r="AW195" s="102"/>
      <c r="AX195" s="102"/>
      <c r="AY195" s="102"/>
      <c r="AZ195" s="102"/>
      <c r="BA195" s="102"/>
      <c r="BB195" s="102"/>
      <c r="BC195" s="210"/>
    </row>
    <row r="196" spans="4:55" s="1" customFormat="1">
      <c r="D196" s="162"/>
      <c r="AV196" s="210"/>
      <c r="AW196" s="210"/>
      <c r="AX196" s="210"/>
      <c r="AY196" s="210"/>
      <c r="AZ196" s="210"/>
      <c r="BA196" s="210"/>
      <c r="BB196" s="210"/>
      <c r="BC196" s="210"/>
    </row>
    <row r="197" spans="4:55" ht="13.5" thickBot="1">
      <c r="D197" s="162"/>
      <c r="E197" s="585" t="s">
        <v>231</v>
      </c>
      <c r="F197" s="585"/>
      <c r="G197" s="585"/>
      <c r="H197" s="514">
        <f>H7</f>
        <v>44197</v>
      </c>
      <c r="I197" s="514"/>
      <c r="J197" s="514"/>
      <c r="K197" s="514">
        <f>K7</f>
        <v>44229</v>
      </c>
      <c r="L197" s="514"/>
      <c r="M197" s="514"/>
      <c r="N197" s="514">
        <f>N7</f>
        <v>44261</v>
      </c>
      <c r="O197" s="514"/>
      <c r="P197" s="514"/>
      <c r="Q197" s="514">
        <f>Q7</f>
        <v>44293</v>
      </c>
      <c r="R197" s="514"/>
      <c r="S197" s="514"/>
      <c r="T197" s="514">
        <f>T7</f>
        <v>44325</v>
      </c>
      <c r="U197" s="514"/>
      <c r="V197" s="514"/>
      <c r="W197" s="514">
        <f>W7</f>
        <v>44357</v>
      </c>
      <c r="X197" s="514"/>
      <c r="Y197" s="514"/>
      <c r="Z197" s="514">
        <f>Z7</f>
        <v>44389</v>
      </c>
      <c r="AA197" s="514"/>
      <c r="AB197" s="514"/>
      <c r="AC197" s="514">
        <f>AC7</f>
        <v>44421</v>
      </c>
      <c r="AD197" s="514"/>
      <c r="AE197" s="514"/>
      <c r="AF197" s="514">
        <f>AF7</f>
        <v>44453</v>
      </c>
      <c r="AG197" s="514"/>
      <c r="AH197" s="514"/>
      <c r="AI197" s="514">
        <f>AI7</f>
        <v>44485</v>
      </c>
      <c r="AJ197" s="514"/>
      <c r="AK197" s="514"/>
      <c r="AL197" s="514">
        <f>AL7</f>
        <v>44517</v>
      </c>
      <c r="AM197" s="514"/>
      <c r="AN197" s="514"/>
      <c r="AO197" s="514">
        <f>AO7</f>
        <v>44549</v>
      </c>
      <c r="AP197" s="514"/>
      <c r="AQ197" s="514"/>
      <c r="AR197" s="402" t="s">
        <v>231</v>
      </c>
      <c r="AS197" s="402"/>
      <c r="AT197" s="402"/>
      <c r="AX197" s="402"/>
      <c r="AY197" s="402"/>
      <c r="AZ197" s="402"/>
      <c r="BA197" s="1"/>
    </row>
    <row r="198" spans="4:55" ht="13.15">
      <c r="D198" s="162"/>
      <c r="E198" s="510" t="s">
        <v>111</v>
      </c>
      <c r="F198" s="510"/>
      <c r="G198" s="510"/>
      <c r="H198" s="589">
        <f>IF(H$187=0,0,H77/H$187)</f>
        <v>0</v>
      </c>
      <c r="I198" s="590"/>
      <c r="J198" s="161"/>
      <c r="K198" s="589">
        <f t="shared" ref="K198" si="720">IF(K$187=0,0,K77/K$187)</f>
        <v>0</v>
      </c>
      <c r="L198" s="590"/>
      <c r="M198" s="161"/>
      <c r="N198" s="589">
        <f t="shared" ref="N198" si="721">IF(N$187=0,0,N77/N$187)</f>
        <v>0</v>
      </c>
      <c r="O198" s="590"/>
      <c r="P198" s="161"/>
      <c r="Q198" s="589">
        <f t="shared" ref="Q198" si="722">IF(Q$187=0,0,Q77/Q$187)</f>
        <v>0</v>
      </c>
      <c r="R198" s="590"/>
      <c r="S198" s="161"/>
      <c r="T198" s="589">
        <f t="shared" ref="T198" si="723">IF(T$187=0,0,T77/T$187)</f>
        <v>0</v>
      </c>
      <c r="U198" s="590"/>
      <c r="V198" s="161"/>
      <c r="W198" s="589">
        <f t="shared" ref="W198" si="724">IF(W$187=0,0,W77/W$187)</f>
        <v>0</v>
      </c>
      <c r="X198" s="590"/>
      <c r="Y198" s="161"/>
      <c r="Z198" s="589">
        <f t="shared" ref="Z198" si="725">IF(Z$187=0,0,Z77/Z$187)</f>
        <v>0</v>
      </c>
      <c r="AA198" s="590"/>
      <c r="AB198" s="161"/>
      <c r="AC198" s="589">
        <f t="shared" ref="AC198" si="726">IF(AC$187=0,0,AC77/AC$187)</f>
        <v>0</v>
      </c>
      <c r="AD198" s="590"/>
      <c r="AE198" s="161"/>
      <c r="AF198" s="589">
        <f t="shared" ref="AF198" si="727">IF(AF$187=0,0,AF77/AF$187)</f>
        <v>0</v>
      </c>
      <c r="AG198" s="590"/>
      <c r="AH198" s="161"/>
      <c r="AI198" s="589">
        <f t="shared" ref="AI198" si="728">IF(AI$187=0,0,AI77/AI$187)</f>
        <v>0</v>
      </c>
      <c r="AJ198" s="590"/>
      <c r="AK198" s="161"/>
      <c r="AL198" s="589">
        <f t="shared" ref="AL198" si="729">IF(AL$187=0,0,AL77/AL$187)</f>
        <v>0</v>
      </c>
      <c r="AM198" s="590"/>
      <c r="AN198" s="161"/>
      <c r="AO198" s="589">
        <f t="shared" ref="AO198" si="730">IF(AO$187=0,0,AO77/AO$187)</f>
        <v>0</v>
      </c>
      <c r="AP198" s="590"/>
      <c r="AQ198" s="161"/>
      <c r="AR198" s="403" t="s">
        <v>111</v>
      </c>
      <c r="AS198" s="403"/>
      <c r="AT198" s="403"/>
      <c r="AX198" s="403"/>
      <c r="AY198" s="403"/>
      <c r="AZ198" s="403"/>
      <c r="BA198" s="1"/>
    </row>
    <row r="199" spans="4:55" ht="13.15">
      <c r="D199" s="162"/>
      <c r="E199" s="510" t="s">
        <v>112</v>
      </c>
      <c r="F199" s="510"/>
      <c r="G199" s="510"/>
      <c r="H199" s="587">
        <f>IF(H$187=0,0,H103/H$187)</f>
        <v>0</v>
      </c>
      <c r="I199" s="588"/>
      <c r="J199" s="161"/>
      <c r="K199" s="587">
        <f t="shared" ref="K199" si="731">IF(K$187=0,0,K103/K$187)</f>
        <v>0</v>
      </c>
      <c r="L199" s="588"/>
      <c r="M199" s="161"/>
      <c r="N199" s="587">
        <f t="shared" ref="N199" si="732">IF(N$187=0,0,N103/N$187)</f>
        <v>0</v>
      </c>
      <c r="O199" s="588"/>
      <c r="P199" s="161"/>
      <c r="Q199" s="587">
        <f t="shared" ref="Q199" si="733">IF(Q$187=0,0,Q103/Q$187)</f>
        <v>0</v>
      </c>
      <c r="R199" s="588"/>
      <c r="S199" s="161"/>
      <c r="T199" s="587">
        <f t="shared" ref="T199" si="734">IF(T$187=0,0,T103/T$187)</f>
        <v>0</v>
      </c>
      <c r="U199" s="588"/>
      <c r="V199" s="161"/>
      <c r="W199" s="587">
        <f t="shared" ref="W199" si="735">IF(W$187=0,0,W103/W$187)</f>
        <v>0</v>
      </c>
      <c r="X199" s="588"/>
      <c r="Y199" s="161"/>
      <c r="Z199" s="587">
        <f t="shared" ref="Z199" si="736">IF(Z$187=0,0,Z103/Z$187)</f>
        <v>0</v>
      </c>
      <c r="AA199" s="588"/>
      <c r="AB199" s="161"/>
      <c r="AC199" s="587">
        <f t="shared" ref="AC199" si="737">IF(AC$187=0,0,AC103/AC$187)</f>
        <v>0</v>
      </c>
      <c r="AD199" s="588"/>
      <c r="AE199" s="161"/>
      <c r="AF199" s="587">
        <f t="shared" ref="AF199" si="738">IF(AF$187=0,0,AF103/AF$187)</f>
        <v>0</v>
      </c>
      <c r="AG199" s="588"/>
      <c r="AH199" s="161"/>
      <c r="AI199" s="587">
        <f t="shared" ref="AI199" si="739">IF(AI$187=0,0,AI103/AI$187)</f>
        <v>0</v>
      </c>
      <c r="AJ199" s="588"/>
      <c r="AK199" s="161"/>
      <c r="AL199" s="587">
        <f t="shared" ref="AL199" si="740">IF(AL$187=0,0,AL103/AL$187)</f>
        <v>0</v>
      </c>
      <c r="AM199" s="588"/>
      <c r="AN199" s="161"/>
      <c r="AO199" s="587">
        <f t="shared" ref="AO199" si="741">IF(AO$187=0,0,AO103/AO$187)</f>
        <v>0</v>
      </c>
      <c r="AP199" s="588"/>
      <c r="AQ199" s="161"/>
      <c r="AR199" s="403" t="s">
        <v>112</v>
      </c>
      <c r="AS199" s="403"/>
      <c r="AT199" s="403"/>
      <c r="AX199" s="403"/>
      <c r="AY199" s="403"/>
      <c r="AZ199" s="403"/>
      <c r="BA199" s="1"/>
    </row>
    <row r="200" spans="4:55" ht="13.15">
      <c r="D200" s="162"/>
      <c r="E200" s="510" t="s">
        <v>174</v>
      </c>
      <c r="F200" s="510"/>
      <c r="G200" s="510"/>
      <c r="H200" s="587">
        <f>IF(H$187=0,0,H144/H$187)</f>
        <v>0</v>
      </c>
      <c r="I200" s="588"/>
      <c r="J200" s="161"/>
      <c r="K200" s="587">
        <f t="shared" ref="K200" si="742">IF(K$187=0,0,K144/K$187)</f>
        <v>0</v>
      </c>
      <c r="L200" s="588"/>
      <c r="M200" s="161"/>
      <c r="N200" s="587">
        <f t="shared" ref="N200" si="743">IF(N$187=0,0,N144/N$187)</f>
        <v>0</v>
      </c>
      <c r="O200" s="588"/>
      <c r="P200" s="161"/>
      <c r="Q200" s="587">
        <f t="shared" ref="Q200" si="744">IF(Q$187=0,0,Q144/Q$187)</f>
        <v>0</v>
      </c>
      <c r="R200" s="588"/>
      <c r="S200" s="161"/>
      <c r="T200" s="587">
        <f t="shared" ref="T200" si="745">IF(T$187=0,0,T144/T$187)</f>
        <v>0</v>
      </c>
      <c r="U200" s="588"/>
      <c r="V200" s="161"/>
      <c r="W200" s="587">
        <f t="shared" ref="W200" si="746">IF(W$187=0,0,W144/W$187)</f>
        <v>0</v>
      </c>
      <c r="X200" s="588"/>
      <c r="Y200" s="161"/>
      <c r="Z200" s="587">
        <f t="shared" ref="Z200" si="747">IF(Z$187=0,0,Z144/Z$187)</f>
        <v>0</v>
      </c>
      <c r="AA200" s="588"/>
      <c r="AB200" s="161"/>
      <c r="AC200" s="587">
        <f t="shared" ref="AC200" si="748">IF(AC$187=0,0,AC144/AC$187)</f>
        <v>0</v>
      </c>
      <c r="AD200" s="588"/>
      <c r="AE200" s="161"/>
      <c r="AF200" s="587">
        <f t="shared" ref="AF200" si="749">IF(AF$187=0,0,AF144/AF$187)</f>
        <v>0</v>
      </c>
      <c r="AG200" s="588"/>
      <c r="AH200" s="161"/>
      <c r="AI200" s="587">
        <f t="shared" ref="AI200" si="750">IF(AI$187=0,0,AI144/AI$187)</f>
        <v>0</v>
      </c>
      <c r="AJ200" s="588"/>
      <c r="AK200" s="161"/>
      <c r="AL200" s="587">
        <f t="shared" ref="AL200" si="751">IF(AL$187=0,0,AL144/AL$187)</f>
        <v>0</v>
      </c>
      <c r="AM200" s="588"/>
      <c r="AN200" s="161"/>
      <c r="AO200" s="587">
        <f t="shared" ref="AO200" si="752">IF(AO$187=0,0,AO144/AO$187)</f>
        <v>0</v>
      </c>
      <c r="AP200" s="588"/>
      <c r="AQ200" s="161"/>
      <c r="AR200" s="403" t="s">
        <v>174</v>
      </c>
      <c r="AS200" s="403"/>
      <c r="AT200" s="403"/>
      <c r="AX200" s="403"/>
      <c r="AY200" s="403"/>
      <c r="AZ200" s="403"/>
      <c r="BA200" s="1"/>
    </row>
    <row r="201" spans="4:55" ht="13.15">
      <c r="D201" s="162"/>
      <c r="E201" s="510" t="s">
        <v>220</v>
      </c>
      <c r="F201" s="510"/>
      <c r="G201" s="510"/>
      <c r="H201" s="587">
        <f>IF(H$187=0,0,H171/H$187)</f>
        <v>0</v>
      </c>
      <c r="I201" s="588"/>
      <c r="J201" s="161"/>
      <c r="K201" s="587">
        <f t="shared" ref="K201" si="753">IF(K$187=0,0,K171/K$187)</f>
        <v>0</v>
      </c>
      <c r="L201" s="588"/>
      <c r="M201" s="161"/>
      <c r="N201" s="587">
        <f t="shared" ref="N201" si="754">IF(N$187=0,0,N171/N$187)</f>
        <v>0</v>
      </c>
      <c r="O201" s="588"/>
      <c r="P201" s="161"/>
      <c r="Q201" s="587">
        <f t="shared" ref="Q201" si="755">IF(Q$187=0,0,Q171/Q$187)</f>
        <v>0</v>
      </c>
      <c r="R201" s="588"/>
      <c r="S201" s="161"/>
      <c r="T201" s="587">
        <f t="shared" ref="T201" si="756">IF(T$187=0,0,T171/T$187)</f>
        <v>0</v>
      </c>
      <c r="U201" s="588"/>
      <c r="V201" s="161"/>
      <c r="W201" s="587">
        <f t="shared" ref="W201" si="757">IF(W$187=0,0,W171/W$187)</f>
        <v>0</v>
      </c>
      <c r="X201" s="588"/>
      <c r="Y201" s="161"/>
      <c r="Z201" s="587">
        <f t="shared" ref="Z201" si="758">IF(Z$187=0,0,Z171/Z$187)</f>
        <v>0</v>
      </c>
      <c r="AA201" s="588"/>
      <c r="AB201" s="161"/>
      <c r="AC201" s="587">
        <f t="shared" ref="AC201" si="759">IF(AC$187=0,0,AC171/AC$187)</f>
        <v>0</v>
      </c>
      <c r="AD201" s="588"/>
      <c r="AE201" s="161"/>
      <c r="AF201" s="587">
        <f t="shared" ref="AF201" si="760">IF(AF$187=0,0,AF171/AF$187)</f>
        <v>0</v>
      </c>
      <c r="AG201" s="588"/>
      <c r="AH201" s="161"/>
      <c r="AI201" s="587">
        <f t="shared" ref="AI201" si="761">IF(AI$187=0,0,AI171/AI$187)</f>
        <v>0</v>
      </c>
      <c r="AJ201" s="588"/>
      <c r="AK201" s="161"/>
      <c r="AL201" s="587">
        <f t="shared" ref="AL201" si="762">IF(AL$187=0,0,AL171/AL$187)</f>
        <v>0</v>
      </c>
      <c r="AM201" s="588"/>
      <c r="AN201" s="161"/>
      <c r="AO201" s="587">
        <f t="shared" ref="AO201" si="763">IF(AO$187=0,0,AO171/AO$187)</f>
        <v>0</v>
      </c>
      <c r="AP201" s="588"/>
      <c r="AQ201" s="161"/>
      <c r="AR201" s="403" t="s">
        <v>220</v>
      </c>
      <c r="AS201" s="403"/>
      <c r="AT201" s="403"/>
      <c r="AX201" s="403"/>
      <c r="AY201" s="403"/>
      <c r="AZ201" s="403"/>
      <c r="BA201" s="1"/>
    </row>
    <row r="202" spans="4:55" ht="13.15">
      <c r="D202" s="162"/>
      <c r="E202" s="510" t="s">
        <v>221</v>
      </c>
      <c r="F202" s="510"/>
      <c r="G202" s="510"/>
      <c r="H202" s="587">
        <f>IF(H$187=0,0,H184/H$187)</f>
        <v>0</v>
      </c>
      <c r="I202" s="588"/>
      <c r="J202" s="161"/>
      <c r="K202" s="587">
        <f t="shared" ref="K202" si="764">IF(K$187=0,0,K184/K$187)</f>
        <v>0</v>
      </c>
      <c r="L202" s="588"/>
      <c r="M202" s="161"/>
      <c r="N202" s="587">
        <f t="shared" ref="N202" si="765">IF(N$187=0,0,N184/N$187)</f>
        <v>0</v>
      </c>
      <c r="O202" s="588"/>
      <c r="P202" s="161"/>
      <c r="Q202" s="587">
        <f t="shared" ref="Q202" si="766">IF(Q$187=0,0,Q184/Q$187)</f>
        <v>0</v>
      </c>
      <c r="R202" s="588"/>
      <c r="S202" s="161"/>
      <c r="T202" s="587">
        <f t="shared" ref="T202" si="767">IF(T$187=0,0,T184/T$187)</f>
        <v>0</v>
      </c>
      <c r="U202" s="588"/>
      <c r="V202" s="161"/>
      <c r="W202" s="587">
        <f t="shared" ref="W202" si="768">IF(W$187=0,0,W184/W$187)</f>
        <v>0</v>
      </c>
      <c r="X202" s="588"/>
      <c r="Y202" s="161"/>
      <c r="Z202" s="587">
        <f t="shared" ref="Z202" si="769">IF(Z$187=0,0,Z184/Z$187)</f>
        <v>0</v>
      </c>
      <c r="AA202" s="588"/>
      <c r="AB202" s="161"/>
      <c r="AC202" s="587">
        <f t="shared" ref="AC202" si="770">IF(AC$187=0,0,AC184/AC$187)</f>
        <v>0</v>
      </c>
      <c r="AD202" s="588"/>
      <c r="AE202" s="161"/>
      <c r="AF202" s="587">
        <f t="shared" ref="AF202" si="771">IF(AF$187=0,0,AF184/AF$187)</f>
        <v>0</v>
      </c>
      <c r="AG202" s="588"/>
      <c r="AH202" s="161"/>
      <c r="AI202" s="587">
        <f t="shared" ref="AI202" si="772">IF(AI$187=0,0,AI184/AI$187)</f>
        <v>0</v>
      </c>
      <c r="AJ202" s="588"/>
      <c r="AK202" s="161"/>
      <c r="AL202" s="587">
        <f t="shared" ref="AL202" si="773">IF(AL$187=0,0,AL184/AL$187)</f>
        <v>0</v>
      </c>
      <c r="AM202" s="588"/>
      <c r="AN202" s="161"/>
      <c r="AO202" s="587">
        <f t="shared" ref="AO202" si="774">IF(AO$187=0,0,AO184/AO$187)</f>
        <v>0</v>
      </c>
      <c r="AP202" s="588"/>
      <c r="AQ202" s="161"/>
      <c r="AR202" s="403" t="s">
        <v>221</v>
      </c>
      <c r="AS202" s="403"/>
      <c r="AT202" s="403"/>
      <c r="AX202" s="403"/>
      <c r="AY202" s="403"/>
      <c r="AZ202" s="403"/>
      <c r="BA202" s="1"/>
    </row>
    <row r="203" spans="4:55" ht="13.15">
      <c r="D203" s="162"/>
      <c r="E203" s="586" t="s">
        <v>232</v>
      </c>
      <c r="F203" s="586"/>
      <c r="G203" s="586"/>
      <c r="H203" s="591">
        <f>SUM(H198:I202)</f>
        <v>0</v>
      </c>
      <c r="I203" s="592"/>
      <c r="J203" s="161"/>
      <c r="K203" s="591">
        <f t="shared" ref="K203" si="775">SUM(K198:L202)</f>
        <v>0</v>
      </c>
      <c r="L203" s="592"/>
      <c r="M203" s="161"/>
      <c r="N203" s="591">
        <f t="shared" ref="N203" si="776">SUM(N198:O202)</f>
        <v>0</v>
      </c>
      <c r="O203" s="592"/>
      <c r="P203" s="161"/>
      <c r="Q203" s="591">
        <f t="shared" ref="Q203" si="777">SUM(Q198:R202)</f>
        <v>0</v>
      </c>
      <c r="R203" s="592"/>
      <c r="S203" s="161"/>
      <c r="T203" s="591">
        <f t="shared" ref="T203" si="778">SUM(T198:U202)</f>
        <v>0</v>
      </c>
      <c r="U203" s="592"/>
      <c r="V203" s="161"/>
      <c r="W203" s="591">
        <f t="shared" ref="W203" si="779">SUM(W198:X202)</f>
        <v>0</v>
      </c>
      <c r="X203" s="592"/>
      <c r="Y203" s="161"/>
      <c r="Z203" s="591">
        <f t="shared" ref="Z203" si="780">SUM(Z198:AA202)</f>
        <v>0</v>
      </c>
      <c r="AA203" s="592"/>
      <c r="AB203" s="161"/>
      <c r="AC203" s="591">
        <f t="shared" ref="AC203" si="781">SUM(AC198:AD202)</f>
        <v>0</v>
      </c>
      <c r="AD203" s="592"/>
      <c r="AE203" s="161"/>
      <c r="AF203" s="591">
        <f t="shared" ref="AF203" si="782">SUM(AF198:AG202)</f>
        <v>0</v>
      </c>
      <c r="AG203" s="592"/>
      <c r="AH203" s="161"/>
      <c r="AI203" s="591">
        <f t="shared" ref="AI203" si="783">SUM(AI198:AJ202)</f>
        <v>0</v>
      </c>
      <c r="AJ203" s="592"/>
      <c r="AK203" s="161"/>
      <c r="AL203" s="591">
        <f t="shared" ref="AL203" si="784">SUM(AL198:AM202)</f>
        <v>0</v>
      </c>
      <c r="AM203" s="592"/>
      <c r="AN203" s="161"/>
      <c r="AO203" s="591">
        <f t="shared" ref="AO203" si="785">SUM(AO198:AP202)</f>
        <v>0</v>
      </c>
      <c r="AP203" s="592"/>
      <c r="AQ203" s="161"/>
      <c r="AR203" s="404" t="s">
        <v>232</v>
      </c>
      <c r="AS203" s="404"/>
      <c r="AT203" s="404"/>
      <c r="AX203" s="404"/>
      <c r="AY203" s="404"/>
      <c r="AZ203" s="404"/>
      <c r="BA203" s="1"/>
    </row>
    <row r="204" spans="4:55">
      <c r="D204" s="16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X204" s="1"/>
      <c r="AY204" s="1"/>
      <c r="AZ204" s="1"/>
      <c r="BA204" s="1"/>
    </row>
    <row r="205" spans="4:55" ht="13.15">
      <c r="D205" s="162"/>
      <c r="E205" s="402" t="s">
        <v>233</v>
      </c>
      <c r="F205" s="402"/>
      <c r="G205" s="40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402"/>
      <c r="AS205" s="402"/>
      <c r="AT205" s="402"/>
      <c r="AX205" s="402"/>
      <c r="AY205" s="402"/>
      <c r="AZ205" s="402"/>
      <c r="BA205" s="1"/>
    </row>
    <row r="206" spans="4:55">
      <c r="D206" s="162"/>
      <c r="E206" s="595"/>
      <c r="F206" s="595"/>
      <c r="G206" s="59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411"/>
      <c r="AS206" s="411"/>
      <c r="AT206" s="411"/>
      <c r="AX206" s="411"/>
      <c r="AY206" s="411"/>
      <c r="AZ206" s="411"/>
      <c r="BA206" s="1"/>
    </row>
    <row r="207" spans="4:55">
      <c r="D207" s="162"/>
      <c r="E207" s="595"/>
      <c r="F207" s="595"/>
      <c r="G207" s="59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411"/>
      <c r="AS207" s="411"/>
      <c r="AT207" s="411"/>
      <c r="AX207" s="411"/>
      <c r="AY207" s="411"/>
      <c r="AZ207" s="411"/>
      <c r="BA207" s="1"/>
    </row>
    <row r="208" spans="4:55">
      <c r="D208" s="162"/>
      <c r="E208" s="595"/>
      <c r="F208" s="595"/>
      <c r="G208" s="59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411"/>
      <c r="AS208" s="411"/>
      <c r="AT208" s="411"/>
      <c r="AX208" s="411"/>
      <c r="AY208" s="411"/>
      <c r="AZ208" s="411"/>
      <c r="BA208" s="1"/>
    </row>
    <row r="209" spans="4:53">
      <c r="D209" s="162"/>
      <c r="E209" s="595"/>
      <c r="F209" s="595"/>
      <c r="G209" s="59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411"/>
      <c r="AS209" s="411"/>
      <c r="AT209" s="411"/>
      <c r="AX209" s="411"/>
      <c r="AY209" s="411"/>
      <c r="AZ209" s="411"/>
      <c r="BA209" s="1"/>
    </row>
    <row r="210" spans="4:53">
      <c r="D210" s="162"/>
      <c r="E210" s="595"/>
      <c r="F210" s="595"/>
      <c r="G210" s="59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411"/>
      <c r="AS210" s="411"/>
      <c r="AT210" s="411"/>
      <c r="AX210" s="411"/>
      <c r="AY210" s="411"/>
      <c r="AZ210" s="411"/>
      <c r="BA210" s="1"/>
    </row>
    <row r="211" spans="4:53">
      <c r="D211" s="162"/>
      <c r="E211" s="595"/>
      <c r="F211" s="595"/>
      <c r="G211" s="59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411"/>
      <c r="AS211" s="411"/>
      <c r="AT211" s="411"/>
      <c r="AX211" s="411"/>
      <c r="AY211" s="411"/>
      <c r="AZ211" s="411"/>
      <c r="BA211" s="1"/>
    </row>
    <row r="212" spans="4:53">
      <c r="D212" s="162"/>
      <c r="E212" s="595"/>
      <c r="F212" s="595"/>
      <c r="G212" s="59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411"/>
      <c r="AS212" s="411"/>
      <c r="AT212" s="411"/>
      <c r="AX212" s="411"/>
      <c r="AY212" s="411"/>
      <c r="AZ212" s="411"/>
      <c r="BA212" s="1"/>
    </row>
    <row r="213" spans="4:53">
      <c r="D213" s="162"/>
      <c r="E213" s="595"/>
      <c r="F213" s="595"/>
      <c r="G213" s="59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411"/>
      <c r="AS213" s="411"/>
      <c r="AT213" s="411"/>
      <c r="AX213" s="411"/>
      <c r="AY213" s="411"/>
      <c r="AZ213" s="411"/>
      <c r="BA213" s="1"/>
    </row>
    <row r="214" spans="4:53" s="1" customFormat="1">
      <c r="D214" s="162"/>
    </row>
    <row r="215" spans="4:53" s="1" customFormat="1">
      <c r="D215" s="162"/>
    </row>
    <row r="216" spans="4:53" s="1" customFormat="1">
      <c r="D216" s="162"/>
    </row>
    <row r="217" spans="4:53" s="1" customFormat="1">
      <c r="D217" s="162"/>
    </row>
    <row r="218" spans="4:53" s="1" customFormat="1">
      <c r="D218" s="162"/>
    </row>
    <row r="219" spans="4:53" s="1" customFormat="1">
      <c r="D219" s="162"/>
    </row>
    <row r="220" spans="4:53" s="1" customFormat="1">
      <c r="D220" s="162"/>
    </row>
    <row r="221" spans="4:53" s="1" customFormat="1">
      <c r="D221" s="162"/>
    </row>
    <row r="222" spans="4:53" s="1" customFormat="1">
      <c r="D222" s="162"/>
    </row>
    <row r="223" spans="4:53" s="1" customFormat="1">
      <c r="D223" s="162"/>
    </row>
    <row r="224" spans="4:53" s="1" customFormat="1">
      <c r="D224" s="162"/>
    </row>
    <row r="225" spans="4:4" s="1" customFormat="1">
      <c r="D225" s="162"/>
    </row>
    <row r="226" spans="4:4" s="1" customFormat="1">
      <c r="D226" s="162"/>
    </row>
    <row r="227" spans="4:4" s="1" customFormat="1">
      <c r="D227" s="162"/>
    </row>
    <row r="228" spans="4:4" s="1" customFormat="1">
      <c r="D228" s="162"/>
    </row>
    <row r="229" spans="4:4" s="1" customFormat="1">
      <c r="D229" s="162"/>
    </row>
    <row r="230" spans="4:4" s="1" customFormat="1">
      <c r="D230" s="162"/>
    </row>
    <row r="231" spans="4:4" s="1" customFormat="1">
      <c r="D231" s="162"/>
    </row>
    <row r="232" spans="4:4" s="1" customFormat="1">
      <c r="D232" s="162"/>
    </row>
    <row r="233" spans="4:4" s="1" customFormat="1">
      <c r="D233" s="162"/>
    </row>
    <row r="234" spans="4:4" s="1" customFormat="1">
      <c r="D234" s="162"/>
    </row>
    <row r="235" spans="4:4" s="1" customFormat="1">
      <c r="D235" s="162"/>
    </row>
    <row r="236" spans="4:4" s="1" customFormat="1">
      <c r="D236" s="162"/>
    </row>
    <row r="237" spans="4:4" s="1" customFormat="1">
      <c r="D237" s="162"/>
    </row>
    <row r="238" spans="4:4" s="1" customFormat="1">
      <c r="D238" s="162"/>
    </row>
    <row r="239" spans="4:4" s="1" customFormat="1">
      <c r="D239" s="162"/>
    </row>
    <row r="240" spans="4:4" s="1" customFormat="1">
      <c r="D240" s="162"/>
    </row>
    <row r="241" spans="4:4" s="1" customFormat="1">
      <c r="D241" s="162"/>
    </row>
    <row r="242" spans="4:4" s="1" customFormat="1">
      <c r="D242" s="162"/>
    </row>
    <row r="243" spans="4:4" s="1" customFormat="1">
      <c r="D243" s="162"/>
    </row>
    <row r="244" spans="4:4" s="1" customFormat="1">
      <c r="D244" s="162"/>
    </row>
    <row r="245" spans="4:4" s="1" customFormat="1">
      <c r="D245" s="162"/>
    </row>
    <row r="246" spans="4:4" s="1" customFormat="1">
      <c r="D246" s="162"/>
    </row>
    <row r="247" spans="4:4" s="1" customFormat="1">
      <c r="D247" s="162"/>
    </row>
    <row r="248" spans="4:4" s="1" customFormat="1">
      <c r="D248" s="162"/>
    </row>
    <row r="249" spans="4:4" s="1" customFormat="1">
      <c r="D249" s="162"/>
    </row>
    <row r="250" spans="4:4" s="1" customFormat="1">
      <c r="D250" s="162"/>
    </row>
    <row r="251" spans="4:4" s="1" customFormat="1">
      <c r="D251" s="162"/>
    </row>
    <row r="252" spans="4:4" s="1" customFormat="1">
      <c r="D252" s="162"/>
    </row>
    <row r="253" spans="4:4" s="1" customFormat="1">
      <c r="D253" s="162"/>
    </row>
    <row r="254" spans="4:4" s="1" customFormat="1">
      <c r="D254" s="162"/>
    </row>
    <row r="255" spans="4:4" s="1" customFormat="1">
      <c r="D255" s="162"/>
    </row>
    <row r="256" spans="4:4" s="1" customFormat="1">
      <c r="D256" s="162"/>
    </row>
    <row r="257" spans="4:4" s="1" customFormat="1">
      <c r="D257" s="162"/>
    </row>
    <row r="258" spans="4:4" s="1" customFormat="1">
      <c r="D258" s="162"/>
    </row>
    <row r="259" spans="4:4" s="1" customFormat="1">
      <c r="D259" s="162"/>
    </row>
    <row r="260" spans="4:4" s="1" customFormat="1">
      <c r="D260" s="162"/>
    </row>
    <row r="261" spans="4:4" s="1" customFormat="1">
      <c r="D261" s="162"/>
    </row>
    <row r="262" spans="4:4" s="1" customFormat="1">
      <c r="D262" s="162"/>
    </row>
    <row r="263" spans="4:4" s="1" customFormat="1">
      <c r="D263" s="162"/>
    </row>
    <row r="264" spans="4:4" s="1" customFormat="1">
      <c r="D264" s="162"/>
    </row>
    <row r="265" spans="4:4" s="1" customFormat="1">
      <c r="D265" s="162"/>
    </row>
    <row r="266" spans="4:4" s="1" customFormat="1">
      <c r="D266" s="162"/>
    </row>
    <row r="267" spans="4:4" s="1" customFormat="1">
      <c r="D267" s="162"/>
    </row>
    <row r="268" spans="4:4" s="1" customFormat="1">
      <c r="D268" s="162"/>
    </row>
    <row r="269" spans="4:4" s="1" customFormat="1">
      <c r="D269" s="162"/>
    </row>
    <row r="270" spans="4:4" s="1" customFormat="1">
      <c r="D270" s="162"/>
    </row>
    <row r="271" spans="4:4" s="1" customFormat="1">
      <c r="D271" s="162"/>
    </row>
    <row r="272" spans="4:4" s="1" customFormat="1">
      <c r="D272" s="162"/>
    </row>
    <row r="273" spans="4:4" s="1" customFormat="1">
      <c r="D273" s="162"/>
    </row>
    <row r="274" spans="4:4" s="1" customFormat="1">
      <c r="D274" s="162"/>
    </row>
    <row r="275" spans="4:4" s="1" customFormat="1">
      <c r="D275" s="162"/>
    </row>
    <row r="276" spans="4:4" s="1" customFormat="1">
      <c r="D276" s="162"/>
    </row>
    <row r="277" spans="4:4" s="1" customFormat="1">
      <c r="D277" s="162"/>
    </row>
    <row r="278" spans="4:4" s="1" customFormat="1">
      <c r="D278" s="162"/>
    </row>
    <row r="279" spans="4:4" s="1" customFormat="1">
      <c r="D279" s="162"/>
    </row>
    <row r="280" spans="4:4" s="1" customFormat="1">
      <c r="D280" s="162"/>
    </row>
    <row r="281" spans="4:4" s="1" customFormat="1">
      <c r="D281" s="162"/>
    </row>
    <row r="282" spans="4:4" s="1" customFormat="1">
      <c r="D282" s="162"/>
    </row>
    <row r="283" spans="4:4" s="1" customFormat="1">
      <c r="D283" s="162"/>
    </row>
    <row r="284" spans="4:4" s="1" customFormat="1">
      <c r="D284" s="162"/>
    </row>
    <row r="285" spans="4:4" s="1" customFormat="1">
      <c r="D285" s="162"/>
    </row>
    <row r="286" spans="4:4" s="1" customFormat="1">
      <c r="D286" s="162"/>
    </row>
    <row r="287" spans="4:4" s="1" customFormat="1">
      <c r="D287" s="162"/>
    </row>
    <row r="288" spans="4:4" s="1" customFormat="1">
      <c r="D288" s="162"/>
    </row>
    <row r="289" spans="4:4" s="1" customFormat="1">
      <c r="D289" s="162"/>
    </row>
    <row r="290" spans="4:4" s="1" customFormat="1">
      <c r="D290" s="162"/>
    </row>
    <row r="291" spans="4:4" s="1" customFormat="1">
      <c r="D291" s="162"/>
    </row>
    <row r="292" spans="4:4" s="1" customFormat="1"/>
    <row r="293" spans="4:4" s="1" customFormat="1"/>
    <row r="294" spans="4:4" s="1" customFormat="1"/>
    <row r="295" spans="4:4" s="1" customFormat="1"/>
    <row r="296" spans="4:4" s="1" customFormat="1"/>
    <row r="297" spans="4:4" s="1" customFormat="1"/>
    <row r="298" spans="4:4" s="1" customFormat="1"/>
    <row r="299" spans="4:4" s="1" customFormat="1"/>
    <row r="300" spans="4:4" s="1" customFormat="1"/>
    <row r="301" spans="4:4" s="1" customFormat="1"/>
    <row r="302" spans="4:4" s="1" customFormat="1"/>
    <row r="303" spans="4:4" s="1" customFormat="1"/>
    <row r="304" spans="4: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</sheetData>
  <sheetProtection algorithmName="SHA-512" hashValue="PpmefElAKNohSgBfYQ29uitILyWeQTKJauYjAR7tRc3oxFEwA2O0JEAnWTes26n2inaT5zD/dAVg0e9NnwLEpQ==" saltValue="wL8cXhttBDwrgZhnhjSz1A==" spinCount="100000" sheet="1" insertHyperlinks="0"/>
  <mergeCells count="1620">
    <mergeCell ref="Q191:S192"/>
    <mergeCell ref="T191:V192"/>
    <mergeCell ref="W191:Y192"/>
    <mergeCell ref="Z191:AB192"/>
    <mergeCell ref="AC191:AE192"/>
    <mergeCell ref="AF191:AH192"/>
    <mergeCell ref="AI191:AK192"/>
    <mergeCell ref="AL191:AN192"/>
    <mergeCell ref="AO191:AQ192"/>
    <mergeCell ref="A2:D3"/>
    <mergeCell ref="E6:G6"/>
    <mergeCell ref="H6:J6"/>
    <mergeCell ref="K6:M6"/>
    <mergeCell ref="H191:J192"/>
    <mergeCell ref="K191:M192"/>
    <mergeCell ref="N191:P192"/>
    <mergeCell ref="E147:G147"/>
    <mergeCell ref="E148:G148"/>
    <mergeCell ref="E81:G81"/>
    <mergeCell ref="H81:J81"/>
    <mergeCell ref="K81:M81"/>
    <mergeCell ref="N81:P81"/>
    <mergeCell ref="Q81:S81"/>
    <mergeCell ref="T81:V81"/>
    <mergeCell ref="W81:Y81"/>
    <mergeCell ref="Z81:AB81"/>
    <mergeCell ref="AC81:AE81"/>
    <mergeCell ref="AF81:AH81"/>
    <mergeCell ref="AI81:AK81"/>
    <mergeCell ref="AL81:AN81"/>
    <mergeCell ref="AO81:AQ81"/>
    <mergeCell ref="E106:G106"/>
    <mergeCell ref="H106:J106"/>
    <mergeCell ref="K106:M106"/>
    <mergeCell ref="N106:P106"/>
    <mergeCell ref="Q106:S106"/>
    <mergeCell ref="T106:V106"/>
    <mergeCell ref="W106:Y106"/>
    <mergeCell ref="Z106:AB106"/>
    <mergeCell ref="AC106:AE106"/>
    <mergeCell ref="AF106:AH106"/>
    <mergeCell ref="AI106:AK106"/>
    <mergeCell ref="AL106:AN106"/>
    <mergeCell ref="AO106:AQ106"/>
    <mergeCell ref="AR106:AT106"/>
    <mergeCell ref="AI145:AJ145"/>
    <mergeCell ref="AL145:AM145"/>
    <mergeCell ref="AO145:AP145"/>
    <mergeCell ref="F144:G144"/>
    <mergeCell ref="H144:I144"/>
    <mergeCell ref="K144:L144"/>
    <mergeCell ref="N144:O144"/>
    <mergeCell ref="Q144:R144"/>
    <mergeCell ref="T144:U144"/>
    <mergeCell ref="W144:X144"/>
    <mergeCell ref="Z144:AA144"/>
    <mergeCell ref="AC144:AD144"/>
    <mergeCell ref="AF140:AG140"/>
    <mergeCell ref="AC143:AD143"/>
    <mergeCell ref="AF143:AG143"/>
    <mergeCell ref="AI143:AJ143"/>
    <mergeCell ref="AL143:AM143"/>
    <mergeCell ref="AO143:AP143"/>
    <mergeCell ref="E138:G138"/>
    <mergeCell ref="AR81:AT81"/>
    <mergeCell ref="AF147:AH147"/>
    <mergeCell ref="AI147:AK147"/>
    <mergeCell ref="AL147:AN147"/>
    <mergeCell ref="AO147:AQ147"/>
    <mergeCell ref="AF144:AG144"/>
    <mergeCell ref="AI144:AJ144"/>
    <mergeCell ref="AL144:AM144"/>
    <mergeCell ref="AO144:AP144"/>
    <mergeCell ref="F145:G145"/>
    <mergeCell ref="H145:I145"/>
    <mergeCell ref="K145:L145"/>
    <mergeCell ref="N145:O145"/>
    <mergeCell ref="Q145:R145"/>
    <mergeCell ref="T145:U145"/>
    <mergeCell ref="W145:X145"/>
    <mergeCell ref="Z145:AA145"/>
    <mergeCell ref="AC145:AD145"/>
    <mergeCell ref="AF145:AG145"/>
    <mergeCell ref="AI140:AJ140"/>
    <mergeCell ref="AL140:AM140"/>
    <mergeCell ref="AO140:AP140"/>
    <mergeCell ref="E141:G141"/>
    <mergeCell ref="E142:G142"/>
    <mergeCell ref="E143:G143"/>
    <mergeCell ref="H143:I143"/>
    <mergeCell ref="K143:L143"/>
    <mergeCell ref="N143:O143"/>
    <mergeCell ref="Q143:R143"/>
    <mergeCell ref="T143:U143"/>
    <mergeCell ref="W143:X143"/>
    <mergeCell ref="Z143:AA143"/>
    <mergeCell ref="E205:G205"/>
    <mergeCell ref="E206:G213"/>
    <mergeCell ref="AL202:AM202"/>
    <mergeCell ref="AO202:AP202"/>
    <mergeCell ref="K203:L203"/>
    <mergeCell ref="N203:O203"/>
    <mergeCell ref="Q203:R203"/>
    <mergeCell ref="T203:U203"/>
    <mergeCell ref="W203:X203"/>
    <mergeCell ref="Z203:AA203"/>
    <mergeCell ref="AC203:AD203"/>
    <mergeCell ref="AF203:AG203"/>
    <mergeCell ref="AI203:AJ203"/>
    <mergeCell ref="AL203:AM203"/>
    <mergeCell ref="AO203:AP203"/>
    <mergeCell ref="K202:L202"/>
    <mergeCell ref="N202:O202"/>
    <mergeCell ref="Q202:R202"/>
    <mergeCell ref="T202:U202"/>
    <mergeCell ref="W202:X202"/>
    <mergeCell ref="Z202:AA202"/>
    <mergeCell ref="AC202:AD202"/>
    <mergeCell ref="AF202:AG202"/>
    <mergeCell ref="AI202:AJ202"/>
    <mergeCell ref="AL200:AM200"/>
    <mergeCell ref="AO200:AP200"/>
    <mergeCell ref="K201:L201"/>
    <mergeCell ref="N201:O201"/>
    <mergeCell ref="Q201:R201"/>
    <mergeCell ref="T201:U201"/>
    <mergeCell ref="W201:X201"/>
    <mergeCell ref="Z201:AA201"/>
    <mergeCell ref="AC201:AD201"/>
    <mergeCell ref="AF201:AG201"/>
    <mergeCell ref="AI201:AJ201"/>
    <mergeCell ref="AL201:AM201"/>
    <mergeCell ref="AO201:AP201"/>
    <mergeCell ref="K200:L200"/>
    <mergeCell ref="N200:O200"/>
    <mergeCell ref="Q200:R200"/>
    <mergeCell ref="T200:U200"/>
    <mergeCell ref="W200:X200"/>
    <mergeCell ref="Z200:AA200"/>
    <mergeCell ref="AC200:AD200"/>
    <mergeCell ref="AF200:AG200"/>
    <mergeCell ref="AI200:AJ200"/>
    <mergeCell ref="AL198:AM198"/>
    <mergeCell ref="AO198:AP198"/>
    <mergeCell ref="K199:L199"/>
    <mergeCell ref="N199:O199"/>
    <mergeCell ref="Q199:R199"/>
    <mergeCell ref="T199:U199"/>
    <mergeCell ref="W199:X199"/>
    <mergeCell ref="Z199:AA199"/>
    <mergeCell ref="AC199:AD199"/>
    <mergeCell ref="AF199:AG199"/>
    <mergeCell ref="AI199:AJ199"/>
    <mergeCell ref="AL199:AM199"/>
    <mergeCell ref="AO199:AP199"/>
    <mergeCell ref="K198:L198"/>
    <mergeCell ref="N198:O198"/>
    <mergeCell ref="Q198:R198"/>
    <mergeCell ref="T198:U198"/>
    <mergeCell ref="W198:X198"/>
    <mergeCell ref="Z198:AA198"/>
    <mergeCell ref="AC198:AD198"/>
    <mergeCell ref="AF198:AG198"/>
    <mergeCell ref="AI198:AJ198"/>
    <mergeCell ref="E197:G197"/>
    <mergeCell ref="E198:G198"/>
    <mergeCell ref="E199:G199"/>
    <mergeCell ref="E200:G200"/>
    <mergeCell ref="E201:G201"/>
    <mergeCell ref="E202:G202"/>
    <mergeCell ref="E203:G203"/>
    <mergeCell ref="H199:I199"/>
    <mergeCell ref="H200:I200"/>
    <mergeCell ref="H201:I201"/>
    <mergeCell ref="H202:I202"/>
    <mergeCell ref="H198:I198"/>
    <mergeCell ref="H203:I203"/>
    <mergeCell ref="AI197:AK197"/>
    <mergeCell ref="AL197:AN197"/>
    <mergeCell ref="AO197:AQ197"/>
    <mergeCell ref="H187:I187"/>
    <mergeCell ref="H188:I188"/>
    <mergeCell ref="H189:I189"/>
    <mergeCell ref="K187:L187"/>
    <mergeCell ref="N187:O187"/>
    <mergeCell ref="Q187:R187"/>
    <mergeCell ref="T187:U187"/>
    <mergeCell ref="W187:X187"/>
    <mergeCell ref="Z187:AA187"/>
    <mergeCell ref="AC187:AD187"/>
    <mergeCell ref="AF187:AG187"/>
    <mergeCell ref="AI187:AJ187"/>
    <mergeCell ref="AL187:AM187"/>
    <mergeCell ref="AO187:AP187"/>
    <mergeCell ref="K188:L188"/>
    <mergeCell ref="N188:O188"/>
    <mergeCell ref="Q188:R188"/>
    <mergeCell ref="T188:U188"/>
    <mergeCell ref="W188:X188"/>
    <mergeCell ref="Z188:AA188"/>
    <mergeCell ref="AC188:AD188"/>
    <mergeCell ref="H197:J197"/>
    <mergeCell ref="K197:M197"/>
    <mergeCell ref="N197:P197"/>
    <mergeCell ref="Q197:S197"/>
    <mergeCell ref="T197:V197"/>
    <mergeCell ref="W197:Y197"/>
    <mergeCell ref="Z197:AB197"/>
    <mergeCell ref="AC197:AE197"/>
    <mergeCell ref="AF197:AH197"/>
    <mergeCell ref="AI194:AK194"/>
    <mergeCell ref="AL194:AN194"/>
    <mergeCell ref="AO194:AQ194"/>
    <mergeCell ref="H195:J195"/>
    <mergeCell ref="K195:M195"/>
    <mergeCell ref="N195:P195"/>
    <mergeCell ref="Q195:S195"/>
    <mergeCell ref="T195:V195"/>
    <mergeCell ref="W195:Y195"/>
    <mergeCell ref="Z195:AB195"/>
    <mergeCell ref="AC195:AE195"/>
    <mergeCell ref="AF195:AH195"/>
    <mergeCell ref="AI195:AK195"/>
    <mergeCell ref="AL195:AN195"/>
    <mergeCell ref="AO195:AQ195"/>
    <mergeCell ref="H194:J194"/>
    <mergeCell ref="K194:M194"/>
    <mergeCell ref="N194:P194"/>
    <mergeCell ref="Q194:S194"/>
    <mergeCell ref="T194:V194"/>
    <mergeCell ref="W194:Y194"/>
    <mergeCell ref="Z194:AB194"/>
    <mergeCell ref="AC194:AE194"/>
    <mergeCell ref="AF194:AH194"/>
    <mergeCell ref="Z185:AA185"/>
    <mergeCell ref="AC185:AD185"/>
    <mergeCell ref="AF185:AG185"/>
    <mergeCell ref="AI185:AJ185"/>
    <mergeCell ref="AL185:AM185"/>
    <mergeCell ref="AO185:AP185"/>
    <mergeCell ref="E187:G187"/>
    <mergeCell ref="E188:G188"/>
    <mergeCell ref="E189:G189"/>
    <mergeCell ref="AF188:AG188"/>
    <mergeCell ref="AI188:AJ188"/>
    <mergeCell ref="AL188:AM188"/>
    <mergeCell ref="AO188:AP188"/>
    <mergeCell ref="K189:L189"/>
    <mergeCell ref="N189:O189"/>
    <mergeCell ref="Q189:R189"/>
    <mergeCell ref="T189:U189"/>
    <mergeCell ref="W189:X189"/>
    <mergeCell ref="Z189:AA189"/>
    <mergeCell ref="AC189:AD189"/>
    <mergeCell ref="AF189:AG189"/>
    <mergeCell ref="AI189:AJ189"/>
    <mergeCell ref="AL189:AM189"/>
    <mergeCell ref="AO189:AP189"/>
    <mergeCell ref="E185:G185"/>
    <mergeCell ref="H185:I185"/>
    <mergeCell ref="K185:L185"/>
    <mergeCell ref="N185:O185"/>
    <mergeCell ref="Q185:R185"/>
    <mergeCell ref="T185:U185"/>
    <mergeCell ref="W185:X185"/>
    <mergeCell ref="AL171:AM171"/>
    <mergeCell ref="AO171:AP171"/>
    <mergeCell ref="K184:L184"/>
    <mergeCell ref="N184:O184"/>
    <mergeCell ref="Q184:R184"/>
    <mergeCell ref="T184:U184"/>
    <mergeCell ref="W184:X184"/>
    <mergeCell ref="Z184:AA184"/>
    <mergeCell ref="AC184:AD184"/>
    <mergeCell ref="AF184:AG184"/>
    <mergeCell ref="AI184:AJ184"/>
    <mergeCell ref="AL184:AM184"/>
    <mergeCell ref="AO184:AP184"/>
    <mergeCell ref="K171:L171"/>
    <mergeCell ref="N171:O171"/>
    <mergeCell ref="Q171:R171"/>
    <mergeCell ref="T171:U171"/>
    <mergeCell ref="W171:X171"/>
    <mergeCell ref="Z171:AA171"/>
    <mergeCell ref="AC171:AD171"/>
    <mergeCell ref="AF171:AG171"/>
    <mergeCell ref="AI171:AJ171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H171:I171"/>
    <mergeCell ref="H184:I184"/>
    <mergeCell ref="E168:G168"/>
    <mergeCell ref="E169:G169"/>
    <mergeCell ref="E170:G170"/>
    <mergeCell ref="E171:G171"/>
    <mergeCell ref="E172:G172"/>
    <mergeCell ref="E173:G173"/>
    <mergeCell ref="E174:G174"/>
    <mergeCell ref="E175:G175"/>
    <mergeCell ref="E176:G176"/>
    <mergeCell ref="E159:G159"/>
    <mergeCell ref="E160:G160"/>
    <mergeCell ref="E161:G161"/>
    <mergeCell ref="E162:G162"/>
    <mergeCell ref="E163:G163"/>
    <mergeCell ref="E164:G164"/>
    <mergeCell ref="E165:G165"/>
    <mergeCell ref="E166:G166"/>
    <mergeCell ref="E167:G167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58:G158"/>
    <mergeCell ref="I149:J149"/>
    <mergeCell ref="L149:M149"/>
    <mergeCell ref="O149:P149"/>
    <mergeCell ref="R149:S149"/>
    <mergeCell ref="U149:V149"/>
    <mergeCell ref="X149:Y149"/>
    <mergeCell ref="AA149:AB149"/>
    <mergeCell ref="AD149:AE149"/>
    <mergeCell ref="AG149:AH149"/>
    <mergeCell ref="AJ149:AK149"/>
    <mergeCell ref="AM149:AN149"/>
    <mergeCell ref="AP149:AQ149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N148:P148"/>
    <mergeCell ref="Q148:S148"/>
    <mergeCell ref="T148:V148"/>
    <mergeCell ref="W148:Y148"/>
    <mergeCell ref="Z148:AB148"/>
    <mergeCell ref="AC148:AE148"/>
    <mergeCell ref="AF148:AH148"/>
    <mergeCell ref="AI148:AK148"/>
    <mergeCell ref="AL148:AN148"/>
    <mergeCell ref="AO148:AQ148"/>
    <mergeCell ref="H148:J148"/>
    <mergeCell ref="K148:M148"/>
    <mergeCell ref="E139:G139"/>
    <mergeCell ref="E140:G140"/>
    <mergeCell ref="H140:I140"/>
    <mergeCell ref="K140:L140"/>
    <mergeCell ref="N140:O140"/>
    <mergeCell ref="Q140:R140"/>
    <mergeCell ref="T140:U140"/>
    <mergeCell ref="W140:X140"/>
    <mergeCell ref="Z134:AA134"/>
    <mergeCell ref="AC134:AD134"/>
    <mergeCell ref="AF134:AG134"/>
    <mergeCell ref="AI134:AJ134"/>
    <mergeCell ref="AL134:AM134"/>
    <mergeCell ref="AO134:AP134"/>
    <mergeCell ref="E135:G135"/>
    <mergeCell ref="E136:G136"/>
    <mergeCell ref="E137:G137"/>
    <mergeCell ref="H137:I137"/>
    <mergeCell ref="K137:L137"/>
    <mergeCell ref="N137:O137"/>
    <mergeCell ref="Q137:R137"/>
    <mergeCell ref="T137:U137"/>
    <mergeCell ref="W137:X137"/>
    <mergeCell ref="Z137:AA137"/>
    <mergeCell ref="AC137:AD137"/>
    <mergeCell ref="AF137:AG137"/>
    <mergeCell ref="AI137:AJ137"/>
    <mergeCell ref="AL137:AM137"/>
    <mergeCell ref="AO137:AP137"/>
    <mergeCell ref="Z140:AA140"/>
    <mergeCell ref="AC140:AD140"/>
    <mergeCell ref="E132:G132"/>
    <mergeCell ref="E133:G133"/>
    <mergeCell ref="E134:G134"/>
    <mergeCell ref="H134:I134"/>
    <mergeCell ref="K134:L134"/>
    <mergeCell ref="N134:O134"/>
    <mergeCell ref="Q134:R134"/>
    <mergeCell ref="T134:U134"/>
    <mergeCell ref="W134:X134"/>
    <mergeCell ref="Z128:AA128"/>
    <mergeCell ref="AC128:AD128"/>
    <mergeCell ref="AF128:AG128"/>
    <mergeCell ref="AI128:AJ128"/>
    <mergeCell ref="AL128:AM128"/>
    <mergeCell ref="AO128:AP128"/>
    <mergeCell ref="E129:G129"/>
    <mergeCell ref="E130:G130"/>
    <mergeCell ref="E131:G131"/>
    <mergeCell ref="H131:I131"/>
    <mergeCell ref="K131:L131"/>
    <mergeCell ref="N131:O131"/>
    <mergeCell ref="Q131:R131"/>
    <mergeCell ref="T131:U131"/>
    <mergeCell ref="W131:X131"/>
    <mergeCell ref="Z131:AA131"/>
    <mergeCell ref="AC131:AD131"/>
    <mergeCell ref="AF131:AG131"/>
    <mergeCell ref="AI131:AJ131"/>
    <mergeCell ref="AL131:AM131"/>
    <mergeCell ref="AO131:AP131"/>
    <mergeCell ref="E126:G126"/>
    <mergeCell ref="E127:G127"/>
    <mergeCell ref="E128:G128"/>
    <mergeCell ref="H128:I128"/>
    <mergeCell ref="K128:L128"/>
    <mergeCell ref="N128:O128"/>
    <mergeCell ref="Q128:R128"/>
    <mergeCell ref="T128:U128"/>
    <mergeCell ref="W128:X128"/>
    <mergeCell ref="Z122:AA122"/>
    <mergeCell ref="AC122:AD122"/>
    <mergeCell ref="AF122:AG122"/>
    <mergeCell ref="AI122:AJ122"/>
    <mergeCell ref="AL122:AM122"/>
    <mergeCell ref="AO122:AP122"/>
    <mergeCell ref="E123:G123"/>
    <mergeCell ref="E124:G124"/>
    <mergeCell ref="E125:G125"/>
    <mergeCell ref="H125:I125"/>
    <mergeCell ref="K125:L125"/>
    <mergeCell ref="N125:O125"/>
    <mergeCell ref="Q125:R125"/>
    <mergeCell ref="T125:U125"/>
    <mergeCell ref="W125:X125"/>
    <mergeCell ref="Z125:AA125"/>
    <mergeCell ref="AC125:AD125"/>
    <mergeCell ref="AF125:AG125"/>
    <mergeCell ref="AI125:AJ125"/>
    <mergeCell ref="AL125:AM125"/>
    <mergeCell ref="AO125:AP125"/>
    <mergeCell ref="E120:G120"/>
    <mergeCell ref="E121:G121"/>
    <mergeCell ref="E122:G122"/>
    <mergeCell ref="H122:I122"/>
    <mergeCell ref="K122:L122"/>
    <mergeCell ref="N122:O122"/>
    <mergeCell ref="Q122:R122"/>
    <mergeCell ref="T122:U122"/>
    <mergeCell ref="W122:X122"/>
    <mergeCell ref="Z116:AA116"/>
    <mergeCell ref="AC116:AD116"/>
    <mergeCell ref="AF116:AG116"/>
    <mergeCell ref="AI116:AJ116"/>
    <mergeCell ref="AL116:AM116"/>
    <mergeCell ref="AO116:AP116"/>
    <mergeCell ref="E117:G117"/>
    <mergeCell ref="E118:G118"/>
    <mergeCell ref="E119:G119"/>
    <mergeCell ref="H119:I119"/>
    <mergeCell ref="K119:L119"/>
    <mergeCell ref="N119:O119"/>
    <mergeCell ref="Q119:R119"/>
    <mergeCell ref="T119:U119"/>
    <mergeCell ref="W119:X119"/>
    <mergeCell ref="Z119:AA119"/>
    <mergeCell ref="AC119:AD119"/>
    <mergeCell ref="AF119:AG119"/>
    <mergeCell ref="AI119:AJ119"/>
    <mergeCell ref="AL119:AM119"/>
    <mergeCell ref="AO119:AP119"/>
    <mergeCell ref="E114:G114"/>
    <mergeCell ref="E115:G115"/>
    <mergeCell ref="E116:G116"/>
    <mergeCell ref="H116:I116"/>
    <mergeCell ref="K116:L116"/>
    <mergeCell ref="N116:O116"/>
    <mergeCell ref="Q116:R116"/>
    <mergeCell ref="T116:U116"/>
    <mergeCell ref="W116:X116"/>
    <mergeCell ref="Z110:AA110"/>
    <mergeCell ref="AC110:AD110"/>
    <mergeCell ref="AF110:AG110"/>
    <mergeCell ref="AI110:AJ110"/>
    <mergeCell ref="AL110:AM110"/>
    <mergeCell ref="AO110:AP110"/>
    <mergeCell ref="E111:G111"/>
    <mergeCell ref="E112:G112"/>
    <mergeCell ref="E113:G113"/>
    <mergeCell ref="H113:I113"/>
    <mergeCell ref="K113:L113"/>
    <mergeCell ref="N113:O113"/>
    <mergeCell ref="Q113:R113"/>
    <mergeCell ref="T113:U113"/>
    <mergeCell ref="W113:X113"/>
    <mergeCell ref="Z113:AA113"/>
    <mergeCell ref="AC113:AD113"/>
    <mergeCell ref="AF113:AG113"/>
    <mergeCell ref="AI113:AJ113"/>
    <mergeCell ref="AL113:AM113"/>
    <mergeCell ref="AO113:AP113"/>
    <mergeCell ref="E108:G108"/>
    <mergeCell ref="E109:G109"/>
    <mergeCell ref="E110:G110"/>
    <mergeCell ref="H110:I110"/>
    <mergeCell ref="K110:L110"/>
    <mergeCell ref="N110:O110"/>
    <mergeCell ref="Q110:R110"/>
    <mergeCell ref="T110:U110"/>
    <mergeCell ref="W110:X110"/>
    <mergeCell ref="AO105:AQ105"/>
    <mergeCell ref="E107:G107"/>
    <mergeCell ref="I107:J107"/>
    <mergeCell ref="L107:M107"/>
    <mergeCell ref="O107:P107"/>
    <mergeCell ref="R107:S107"/>
    <mergeCell ref="U107:V107"/>
    <mergeCell ref="X107:Y107"/>
    <mergeCell ref="AA107:AB107"/>
    <mergeCell ref="AD107:AE107"/>
    <mergeCell ref="AG107:AH107"/>
    <mergeCell ref="AJ107:AK107"/>
    <mergeCell ref="AM107:AN107"/>
    <mergeCell ref="AP107:AQ107"/>
    <mergeCell ref="N105:P105"/>
    <mergeCell ref="Q105:S105"/>
    <mergeCell ref="T105:V105"/>
    <mergeCell ref="W105:Y105"/>
    <mergeCell ref="Z105:AB105"/>
    <mergeCell ref="AC105:AE105"/>
    <mergeCell ref="AF105:AH105"/>
    <mergeCell ref="AI105:AK105"/>
    <mergeCell ref="AL105:AN105"/>
    <mergeCell ref="E100:F100"/>
    <mergeCell ref="E86:F86"/>
    <mergeCell ref="E90:F90"/>
    <mergeCell ref="E94:F94"/>
    <mergeCell ref="E98:F98"/>
    <mergeCell ref="E102:F102"/>
    <mergeCell ref="E105:G105"/>
    <mergeCell ref="H105:J105"/>
    <mergeCell ref="K105:M105"/>
    <mergeCell ref="W102:Y102"/>
    <mergeCell ref="Z102:AB102"/>
    <mergeCell ref="AC102:AE102"/>
    <mergeCell ref="AF102:AH102"/>
    <mergeCell ref="AI102:AK102"/>
    <mergeCell ref="AL102:AN102"/>
    <mergeCell ref="AO102:AQ102"/>
    <mergeCell ref="E103:G103"/>
    <mergeCell ref="H103:I103"/>
    <mergeCell ref="K103:L103"/>
    <mergeCell ref="N103:O103"/>
    <mergeCell ref="Q103:R103"/>
    <mergeCell ref="T103:U103"/>
    <mergeCell ref="W103:X103"/>
    <mergeCell ref="Z103:AA103"/>
    <mergeCell ref="AC103:AD103"/>
    <mergeCell ref="AF103:AG103"/>
    <mergeCell ref="AI103:AJ103"/>
    <mergeCell ref="AL103:AM103"/>
    <mergeCell ref="AO103:AP103"/>
    <mergeCell ref="W98:Y98"/>
    <mergeCell ref="Z98:AB98"/>
    <mergeCell ref="AC98:AE98"/>
    <mergeCell ref="AF98:AH98"/>
    <mergeCell ref="AI98:AK98"/>
    <mergeCell ref="AL98:AN98"/>
    <mergeCell ref="AO98:AQ98"/>
    <mergeCell ref="Q100:S100"/>
    <mergeCell ref="T100:V100"/>
    <mergeCell ref="W100:Y100"/>
    <mergeCell ref="Z100:AB100"/>
    <mergeCell ref="AC100:AE100"/>
    <mergeCell ref="AF100:AH100"/>
    <mergeCell ref="AI100:AK100"/>
    <mergeCell ref="AL100:AN100"/>
    <mergeCell ref="AO100:AQ100"/>
    <mergeCell ref="W94:Y94"/>
    <mergeCell ref="Z94:AB94"/>
    <mergeCell ref="AC94:AE94"/>
    <mergeCell ref="AF94:AH94"/>
    <mergeCell ref="AI94:AK94"/>
    <mergeCell ref="AL94:AN94"/>
    <mergeCell ref="AO94:AQ94"/>
    <mergeCell ref="Q96:S96"/>
    <mergeCell ref="T96:V96"/>
    <mergeCell ref="W96:Y96"/>
    <mergeCell ref="Z96:AB96"/>
    <mergeCell ref="AC96:AE96"/>
    <mergeCell ref="AF96:AH96"/>
    <mergeCell ref="AI96:AK96"/>
    <mergeCell ref="AL96:AN96"/>
    <mergeCell ref="AO96:AQ96"/>
    <mergeCell ref="AL92:AN92"/>
    <mergeCell ref="AO92:AQ92"/>
    <mergeCell ref="W86:Y86"/>
    <mergeCell ref="Z86:AB86"/>
    <mergeCell ref="AC86:AE86"/>
    <mergeCell ref="AF86:AH86"/>
    <mergeCell ref="AI86:AK86"/>
    <mergeCell ref="AL86:AN86"/>
    <mergeCell ref="AO86:AQ86"/>
    <mergeCell ref="Q88:S88"/>
    <mergeCell ref="T88:V88"/>
    <mergeCell ref="W88:Y88"/>
    <mergeCell ref="Z88:AB88"/>
    <mergeCell ref="AC88:AE88"/>
    <mergeCell ref="AF88:AH88"/>
    <mergeCell ref="AI88:AK88"/>
    <mergeCell ref="AL88:AN88"/>
    <mergeCell ref="AO88:AQ88"/>
    <mergeCell ref="AA82:AB82"/>
    <mergeCell ref="AD82:AE82"/>
    <mergeCell ref="AG82:AH82"/>
    <mergeCell ref="AJ82:AK82"/>
    <mergeCell ref="AM82:AN82"/>
    <mergeCell ref="AP82:AQ82"/>
    <mergeCell ref="Q84:S84"/>
    <mergeCell ref="T84:V84"/>
    <mergeCell ref="W84:Y84"/>
    <mergeCell ref="Z84:AB84"/>
    <mergeCell ref="AC84:AE84"/>
    <mergeCell ref="AF84:AH84"/>
    <mergeCell ref="AI84:AK84"/>
    <mergeCell ref="AL84:AN84"/>
    <mergeCell ref="AO84:AQ84"/>
    <mergeCell ref="H100:J100"/>
    <mergeCell ref="K100:M100"/>
    <mergeCell ref="N100:P100"/>
    <mergeCell ref="W90:Y90"/>
    <mergeCell ref="Z90:AB90"/>
    <mergeCell ref="AC90:AE90"/>
    <mergeCell ref="AF90:AH90"/>
    <mergeCell ref="AI90:AK90"/>
    <mergeCell ref="AL90:AN90"/>
    <mergeCell ref="AO90:AQ90"/>
    <mergeCell ref="Q92:S92"/>
    <mergeCell ref="T92:V92"/>
    <mergeCell ref="W92:Y92"/>
    <mergeCell ref="Z92:AB92"/>
    <mergeCell ref="AC92:AE92"/>
    <mergeCell ref="AF92:AH92"/>
    <mergeCell ref="AI92:AK92"/>
    <mergeCell ref="H102:J102"/>
    <mergeCell ref="K102:M102"/>
    <mergeCell ref="N102:P102"/>
    <mergeCell ref="O82:P82"/>
    <mergeCell ref="R82:S82"/>
    <mergeCell ref="U82:V82"/>
    <mergeCell ref="Q86:S86"/>
    <mergeCell ref="T86:V86"/>
    <mergeCell ref="Q90:S90"/>
    <mergeCell ref="T90:V90"/>
    <mergeCell ref="Q94:S94"/>
    <mergeCell ref="T94:V94"/>
    <mergeCell ref="Q98:S98"/>
    <mergeCell ref="T98:V98"/>
    <mergeCell ref="Q102:S102"/>
    <mergeCell ref="T102:V102"/>
    <mergeCell ref="K92:M92"/>
    <mergeCell ref="N92:P92"/>
    <mergeCell ref="H94:J94"/>
    <mergeCell ref="K94:M94"/>
    <mergeCell ref="N94:P94"/>
    <mergeCell ref="H96:J96"/>
    <mergeCell ref="K96:M96"/>
    <mergeCell ref="N96:P96"/>
    <mergeCell ref="H98:J98"/>
    <mergeCell ref="K98:M98"/>
    <mergeCell ref="N98:P98"/>
    <mergeCell ref="T80:V80"/>
    <mergeCell ref="W80:Y80"/>
    <mergeCell ref="Z80:AB80"/>
    <mergeCell ref="AC80:AE80"/>
    <mergeCell ref="AF80:AH80"/>
    <mergeCell ref="AI80:AK80"/>
    <mergeCell ref="AL80:AN80"/>
    <mergeCell ref="AO80:AQ80"/>
    <mergeCell ref="E97:G97"/>
    <mergeCell ref="E99:G99"/>
    <mergeCell ref="E101:G101"/>
    <mergeCell ref="H80:J80"/>
    <mergeCell ref="K80:M80"/>
    <mergeCell ref="N80:P80"/>
    <mergeCell ref="I82:J82"/>
    <mergeCell ref="L82:M82"/>
    <mergeCell ref="H84:J84"/>
    <mergeCell ref="K84:M84"/>
    <mergeCell ref="N84:P84"/>
    <mergeCell ref="H86:J86"/>
    <mergeCell ref="K86:M86"/>
    <mergeCell ref="N86:P86"/>
    <mergeCell ref="H88:J88"/>
    <mergeCell ref="K88:M88"/>
    <mergeCell ref="N88:P88"/>
    <mergeCell ref="H90:J90"/>
    <mergeCell ref="K90:M90"/>
    <mergeCell ref="N90:P90"/>
    <mergeCell ref="H92:J92"/>
    <mergeCell ref="E89:G89"/>
    <mergeCell ref="E91:G91"/>
    <mergeCell ref="X82:Y82"/>
    <mergeCell ref="E93:G93"/>
    <mergeCell ref="E95:G95"/>
    <mergeCell ref="E88:F88"/>
    <mergeCell ref="E92:F92"/>
    <mergeCell ref="E96:F96"/>
    <mergeCell ref="E80:G80"/>
    <mergeCell ref="E82:G82"/>
    <mergeCell ref="E83:G83"/>
    <mergeCell ref="E85:G85"/>
    <mergeCell ref="E87:G87"/>
    <mergeCell ref="E84:F84"/>
    <mergeCell ref="AI7:AK7"/>
    <mergeCell ref="AL7:AN7"/>
    <mergeCell ref="AO7:AQ7"/>
    <mergeCell ref="H7:J7"/>
    <mergeCell ref="K7:M7"/>
    <mergeCell ref="N7:P7"/>
    <mergeCell ref="Q7:S7"/>
    <mergeCell ref="T7:V7"/>
    <mergeCell ref="W7:Y7"/>
    <mergeCell ref="H8:I8"/>
    <mergeCell ref="H9:I9"/>
    <mergeCell ref="H10:I10"/>
    <mergeCell ref="H11:I11"/>
    <mergeCell ref="H12:I12"/>
    <mergeCell ref="Z7:AB7"/>
    <mergeCell ref="AC7:AE7"/>
    <mergeCell ref="AF7:AH7"/>
    <mergeCell ref="K13:L13"/>
    <mergeCell ref="K14:L14"/>
    <mergeCell ref="K15:L15"/>
    <mergeCell ref="Q80:S80"/>
    <mergeCell ref="H19:I19"/>
    <mergeCell ref="H20:I20"/>
    <mergeCell ref="H21:I21"/>
    <mergeCell ref="H22:I22"/>
    <mergeCell ref="H23:I23"/>
    <mergeCell ref="H13:I13"/>
    <mergeCell ref="H14:I14"/>
    <mergeCell ref="H15:I15"/>
    <mergeCell ref="H16:I16"/>
    <mergeCell ref="H17:I17"/>
    <mergeCell ref="H18:I18"/>
    <mergeCell ref="Q8:R8"/>
    <mergeCell ref="N9:O9"/>
    <mergeCell ref="Q9:R9"/>
    <mergeCell ref="N10:O10"/>
    <mergeCell ref="Q10:R10"/>
    <mergeCell ref="N11:O11"/>
    <mergeCell ref="Q11:R11"/>
    <mergeCell ref="K22:L22"/>
    <mergeCell ref="K23:L23"/>
    <mergeCell ref="N8:O8"/>
    <mergeCell ref="N12:O12"/>
    <mergeCell ref="N16:O16"/>
    <mergeCell ref="N20:O20"/>
    <mergeCell ref="K16:L16"/>
    <mergeCell ref="K17:L17"/>
    <mergeCell ref="K18:L18"/>
    <mergeCell ref="K19:L19"/>
    <mergeCell ref="K20:L20"/>
    <mergeCell ref="K21:L21"/>
    <mergeCell ref="K8:L8"/>
    <mergeCell ref="K9:L9"/>
    <mergeCell ref="K10:L10"/>
    <mergeCell ref="K11:L11"/>
    <mergeCell ref="K12:L12"/>
    <mergeCell ref="Q16:R16"/>
    <mergeCell ref="N17:O17"/>
    <mergeCell ref="Q17:R17"/>
    <mergeCell ref="N18:O18"/>
    <mergeCell ref="Q18:R18"/>
    <mergeCell ref="N19:O19"/>
    <mergeCell ref="Q19:R19"/>
    <mergeCell ref="Q12:R12"/>
    <mergeCell ref="N13:O13"/>
    <mergeCell ref="Q13:R13"/>
    <mergeCell ref="N14:O14"/>
    <mergeCell ref="Q14:R14"/>
    <mergeCell ref="N15:O15"/>
    <mergeCell ref="Q15:R15"/>
    <mergeCell ref="E35:G35"/>
    <mergeCell ref="E36:G36"/>
    <mergeCell ref="E37:G37"/>
    <mergeCell ref="Q20:R20"/>
    <mergeCell ref="N21:O21"/>
    <mergeCell ref="Q21:R21"/>
    <mergeCell ref="N22:O22"/>
    <mergeCell ref="Q22:R22"/>
    <mergeCell ref="N23:O23"/>
    <mergeCell ref="Q23:R23"/>
    <mergeCell ref="F24:G24"/>
    <mergeCell ref="H24:J24"/>
    <mergeCell ref="K24:M24"/>
    <mergeCell ref="N24:P24"/>
    <mergeCell ref="E26:G26"/>
    <mergeCell ref="E28:G28"/>
    <mergeCell ref="E29:G29"/>
    <mergeCell ref="E30:G30"/>
    <mergeCell ref="E31:G31"/>
    <mergeCell ref="E32:G32"/>
    <mergeCell ref="E33:G33"/>
    <mergeCell ref="Q24:S24"/>
    <mergeCell ref="E34:G34"/>
    <mergeCell ref="Q31:R31"/>
    <mergeCell ref="E27:G27"/>
    <mergeCell ref="H27:J27"/>
    <mergeCell ref="K27:M27"/>
    <mergeCell ref="N27:P27"/>
    <mergeCell ref="Q27:S27"/>
    <mergeCell ref="E44:G44"/>
    <mergeCell ref="E45:G45"/>
    <mergeCell ref="E46:G46"/>
    <mergeCell ref="E47:G47"/>
    <mergeCell ref="E48:G48"/>
    <mergeCell ref="E49:G49"/>
    <mergeCell ref="E38:G38"/>
    <mergeCell ref="E39:G39"/>
    <mergeCell ref="E40:G40"/>
    <mergeCell ref="E41:G41"/>
    <mergeCell ref="E42:G42"/>
    <mergeCell ref="E43:G43"/>
    <mergeCell ref="E58:G58"/>
    <mergeCell ref="E59:G59"/>
    <mergeCell ref="E60:G60"/>
    <mergeCell ref="E61:G61"/>
    <mergeCell ref="E50:G50"/>
    <mergeCell ref="E51:G51"/>
    <mergeCell ref="E52:G52"/>
    <mergeCell ref="E53:G53"/>
    <mergeCell ref="E54:G54"/>
    <mergeCell ref="E55:G55"/>
    <mergeCell ref="E74:G74"/>
    <mergeCell ref="E75:G75"/>
    <mergeCell ref="E76:G76"/>
    <mergeCell ref="H26:J26"/>
    <mergeCell ref="K26:M26"/>
    <mergeCell ref="N26:P26"/>
    <mergeCell ref="H34:I34"/>
    <mergeCell ref="K34:L34"/>
    <mergeCell ref="N34:O34"/>
    <mergeCell ref="H37:I37"/>
    <mergeCell ref="E68:G68"/>
    <mergeCell ref="E69:G69"/>
    <mergeCell ref="E70:G70"/>
    <mergeCell ref="E71:G71"/>
    <mergeCell ref="E72:G72"/>
    <mergeCell ref="E73:G73"/>
    <mergeCell ref="E62:G62"/>
    <mergeCell ref="E63:G63"/>
    <mergeCell ref="E64:G64"/>
    <mergeCell ref="E65:G65"/>
    <mergeCell ref="E66:G66"/>
    <mergeCell ref="E67:G67"/>
    <mergeCell ref="E56:G56"/>
    <mergeCell ref="E57:G57"/>
    <mergeCell ref="H31:I31"/>
    <mergeCell ref="K31:L31"/>
    <mergeCell ref="N31:O31"/>
    <mergeCell ref="K64:L64"/>
    <mergeCell ref="K67:L67"/>
    <mergeCell ref="K70:L70"/>
    <mergeCell ref="K73:L73"/>
    <mergeCell ref="K76:L76"/>
    <mergeCell ref="AI26:AK26"/>
    <mergeCell ref="AL26:AN26"/>
    <mergeCell ref="AO26:AQ26"/>
    <mergeCell ref="I28:J28"/>
    <mergeCell ref="L28:M28"/>
    <mergeCell ref="O28:P28"/>
    <mergeCell ref="R28:S28"/>
    <mergeCell ref="U28:V28"/>
    <mergeCell ref="X28:Y28"/>
    <mergeCell ref="AA28:AB28"/>
    <mergeCell ref="Q26:S26"/>
    <mergeCell ref="T26:V26"/>
    <mergeCell ref="W26:Y26"/>
    <mergeCell ref="Z26:AB26"/>
    <mergeCell ref="AC26:AE26"/>
    <mergeCell ref="AF26:AH26"/>
    <mergeCell ref="AD28:AE28"/>
    <mergeCell ref="AG28:AH28"/>
    <mergeCell ref="AJ28:AK28"/>
    <mergeCell ref="AM28:AN28"/>
    <mergeCell ref="AP28:AQ28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T31:U31"/>
    <mergeCell ref="H43:I43"/>
    <mergeCell ref="H46:I46"/>
    <mergeCell ref="H49:I49"/>
    <mergeCell ref="H52:I52"/>
    <mergeCell ref="H55:I55"/>
    <mergeCell ref="AO31:AP31"/>
    <mergeCell ref="Q34:R34"/>
    <mergeCell ref="T34:U34"/>
    <mergeCell ref="W34:X34"/>
    <mergeCell ref="Z34:AA34"/>
    <mergeCell ref="AC34:AD34"/>
    <mergeCell ref="AF34:AG34"/>
    <mergeCell ref="AI34:AJ34"/>
    <mergeCell ref="AL34:AM34"/>
    <mergeCell ref="AO34:AP34"/>
    <mergeCell ref="W31:X31"/>
    <mergeCell ref="Z31:AA31"/>
    <mergeCell ref="AC31:AD31"/>
    <mergeCell ref="AF31:AG31"/>
    <mergeCell ref="AI31:AJ31"/>
    <mergeCell ref="AL31:AM31"/>
    <mergeCell ref="N37:O37"/>
    <mergeCell ref="N40:O40"/>
    <mergeCell ref="AI37:AJ37"/>
    <mergeCell ref="AL37:AM37"/>
    <mergeCell ref="AO37:AP37"/>
    <mergeCell ref="Q40:R40"/>
    <mergeCell ref="T40:U40"/>
    <mergeCell ref="W40:X40"/>
    <mergeCell ref="Z40:AA40"/>
    <mergeCell ref="AC40:AD40"/>
    <mergeCell ref="H76:I76"/>
    <mergeCell ref="K37:L37"/>
    <mergeCell ref="K40:L40"/>
    <mergeCell ref="K43:L43"/>
    <mergeCell ref="K46:L46"/>
    <mergeCell ref="K49:L49"/>
    <mergeCell ref="K52:L52"/>
    <mergeCell ref="K55:L55"/>
    <mergeCell ref="K58:L58"/>
    <mergeCell ref="K61:L61"/>
    <mergeCell ref="H58:I58"/>
    <mergeCell ref="H61:I61"/>
    <mergeCell ref="H64:I64"/>
    <mergeCell ref="H67:I67"/>
    <mergeCell ref="H70:I70"/>
    <mergeCell ref="H73:I73"/>
    <mergeCell ref="H40:I40"/>
    <mergeCell ref="AF40:AG40"/>
    <mergeCell ref="AI40:AJ40"/>
    <mergeCell ref="Q37:R37"/>
    <mergeCell ref="T37:U37"/>
    <mergeCell ref="W37:X37"/>
    <mergeCell ref="Z37:AA37"/>
    <mergeCell ref="AC37:AD37"/>
    <mergeCell ref="AF37:AG37"/>
    <mergeCell ref="AL40:AM40"/>
    <mergeCell ref="AO40:AP40"/>
    <mergeCell ref="N43:O43"/>
    <mergeCell ref="Q43:R43"/>
    <mergeCell ref="T43:U43"/>
    <mergeCell ref="W43:X43"/>
    <mergeCell ref="Z43:AA43"/>
    <mergeCell ref="AC43:AD43"/>
    <mergeCell ref="AF43:AG43"/>
    <mergeCell ref="AI43:AJ43"/>
    <mergeCell ref="AL43:AM43"/>
    <mergeCell ref="AO43:AP43"/>
    <mergeCell ref="N46:O46"/>
    <mergeCell ref="Q46:R46"/>
    <mergeCell ref="T46:U46"/>
    <mergeCell ref="W46:X46"/>
    <mergeCell ref="Z46:AA46"/>
    <mergeCell ref="AC46:AD46"/>
    <mergeCell ref="AF46:AG46"/>
    <mergeCell ref="AI46:AJ46"/>
    <mergeCell ref="AL46:AM46"/>
    <mergeCell ref="AO46:AP46"/>
    <mergeCell ref="N49:O49"/>
    <mergeCell ref="Q49:R49"/>
    <mergeCell ref="T49:U49"/>
    <mergeCell ref="W49:X49"/>
    <mergeCell ref="Z49:AA49"/>
    <mergeCell ref="AC49:AD49"/>
    <mergeCell ref="AF49:AG49"/>
    <mergeCell ref="AI49:AJ49"/>
    <mergeCell ref="AO49:AP49"/>
    <mergeCell ref="N52:O52"/>
    <mergeCell ref="Q52:R52"/>
    <mergeCell ref="T52:U52"/>
    <mergeCell ref="W52:X52"/>
    <mergeCell ref="Z52:AA52"/>
    <mergeCell ref="AC52:AD52"/>
    <mergeCell ref="AF52:AG52"/>
    <mergeCell ref="AI52:AJ52"/>
    <mergeCell ref="N58:O58"/>
    <mergeCell ref="Q58:R58"/>
    <mergeCell ref="T58:U58"/>
    <mergeCell ref="W58:X58"/>
    <mergeCell ref="Z58:AA58"/>
    <mergeCell ref="AC58:AD58"/>
    <mergeCell ref="AF58:AG58"/>
    <mergeCell ref="AI58:AJ58"/>
    <mergeCell ref="AL52:AM52"/>
    <mergeCell ref="N55:O55"/>
    <mergeCell ref="Q55:R55"/>
    <mergeCell ref="T55:U55"/>
    <mergeCell ref="W55:X55"/>
    <mergeCell ref="Z55:AA55"/>
    <mergeCell ref="AC55:AD55"/>
    <mergeCell ref="AF55:AG55"/>
    <mergeCell ref="AI55:AJ55"/>
    <mergeCell ref="N67:O67"/>
    <mergeCell ref="Q67:R67"/>
    <mergeCell ref="T67:U67"/>
    <mergeCell ref="W67:X67"/>
    <mergeCell ref="Z67:AA67"/>
    <mergeCell ref="AC67:AD67"/>
    <mergeCell ref="AF67:AG67"/>
    <mergeCell ref="AI67:AJ67"/>
    <mergeCell ref="AL61:AM61"/>
    <mergeCell ref="N64:O64"/>
    <mergeCell ref="Q64:R64"/>
    <mergeCell ref="T64:U64"/>
    <mergeCell ref="W64:X64"/>
    <mergeCell ref="Z64:AA64"/>
    <mergeCell ref="AC64:AD64"/>
    <mergeCell ref="AF64:AG64"/>
    <mergeCell ref="AI64:AJ64"/>
    <mergeCell ref="N61:O61"/>
    <mergeCell ref="Q61:R61"/>
    <mergeCell ref="T61:U61"/>
    <mergeCell ref="W61:X61"/>
    <mergeCell ref="Z61:AA61"/>
    <mergeCell ref="AC61:AD61"/>
    <mergeCell ref="AF61:AG61"/>
    <mergeCell ref="AF76:AG76"/>
    <mergeCell ref="AI76:AJ76"/>
    <mergeCell ref="AL70:AM70"/>
    <mergeCell ref="N73:O73"/>
    <mergeCell ref="Q73:R73"/>
    <mergeCell ref="T73:U73"/>
    <mergeCell ref="W73:X73"/>
    <mergeCell ref="Z73:AA73"/>
    <mergeCell ref="AC73:AD73"/>
    <mergeCell ref="AF73:AG73"/>
    <mergeCell ref="AI73:AJ73"/>
    <mergeCell ref="N70:O70"/>
    <mergeCell ref="Q70:R70"/>
    <mergeCell ref="T70:U70"/>
    <mergeCell ref="W70:X70"/>
    <mergeCell ref="Z70:AA70"/>
    <mergeCell ref="AC70:AD70"/>
    <mergeCell ref="AF70:AG70"/>
    <mergeCell ref="T8:U8"/>
    <mergeCell ref="W8:X8"/>
    <mergeCell ref="Z8:AA8"/>
    <mergeCell ref="AC8:AD8"/>
    <mergeCell ref="AF8:AG8"/>
    <mergeCell ref="AI8:AJ8"/>
    <mergeCell ref="AL8:AM8"/>
    <mergeCell ref="AO8:AP8"/>
    <mergeCell ref="AL73:AM73"/>
    <mergeCell ref="AO73:AP73"/>
    <mergeCell ref="AO70:AP70"/>
    <mergeCell ref="AL67:AM67"/>
    <mergeCell ref="AO67:AP67"/>
    <mergeCell ref="AI70:AJ70"/>
    <mergeCell ref="AL64:AM64"/>
    <mergeCell ref="AO64:AP64"/>
    <mergeCell ref="AO61:AP61"/>
    <mergeCell ref="AL58:AM58"/>
    <mergeCell ref="AO58:AP58"/>
    <mergeCell ref="AI61:AJ61"/>
    <mergeCell ref="AL55:AM55"/>
    <mergeCell ref="AO55:AP55"/>
    <mergeCell ref="AO52:AP52"/>
    <mergeCell ref="AL49:AM49"/>
    <mergeCell ref="AL9:AM9"/>
    <mergeCell ref="AO9:AP9"/>
    <mergeCell ref="T10:U10"/>
    <mergeCell ref="W10:X10"/>
    <mergeCell ref="Z10:AA10"/>
    <mergeCell ref="AC10:AD10"/>
    <mergeCell ref="AF10:AG10"/>
    <mergeCell ref="AI10:AJ10"/>
    <mergeCell ref="AL10:AM10"/>
    <mergeCell ref="AO10:AP10"/>
    <mergeCell ref="T9:U9"/>
    <mergeCell ref="W9:X9"/>
    <mergeCell ref="Z9:AA9"/>
    <mergeCell ref="AC9:AD9"/>
    <mergeCell ref="AF9:AG9"/>
    <mergeCell ref="AI9:AJ9"/>
    <mergeCell ref="AL11:AM11"/>
    <mergeCell ref="AO11:AP11"/>
    <mergeCell ref="T12:U12"/>
    <mergeCell ref="W12:X12"/>
    <mergeCell ref="Z12:AA12"/>
    <mergeCell ref="AC12:AD12"/>
    <mergeCell ref="AF12:AG12"/>
    <mergeCell ref="AI12:AJ12"/>
    <mergeCell ref="AL12:AM12"/>
    <mergeCell ref="AO12:AP12"/>
    <mergeCell ref="T11:U11"/>
    <mergeCell ref="W11:X11"/>
    <mergeCell ref="Z11:AA11"/>
    <mergeCell ref="AC11:AD11"/>
    <mergeCell ref="AF11:AG11"/>
    <mergeCell ref="AI11:AJ11"/>
    <mergeCell ref="AL13:AM13"/>
    <mergeCell ref="AO13:AP13"/>
    <mergeCell ref="T14:U14"/>
    <mergeCell ref="W14:X14"/>
    <mergeCell ref="Z14:AA14"/>
    <mergeCell ref="AC14:AD14"/>
    <mergeCell ref="AF14:AG14"/>
    <mergeCell ref="AI14:AJ14"/>
    <mergeCell ref="AL14:AM14"/>
    <mergeCell ref="AO14:AP14"/>
    <mergeCell ref="T13:U13"/>
    <mergeCell ref="W13:X13"/>
    <mergeCell ref="Z13:AA13"/>
    <mergeCell ref="AC13:AD13"/>
    <mergeCell ref="AF13:AG13"/>
    <mergeCell ref="AI13:AJ13"/>
    <mergeCell ref="AL15:AM15"/>
    <mergeCell ref="AO15:AP15"/>
    <mergeCell ref="T16:U16"/>
    <mergeCell ref="W16:X16"/>
    <mergeCell ref="Z16:AA16"/>
    <mergeCell ref="AC16:AD16"/>
    <mergeCell ref="AF16:AG16"/>
    <mergeCell ref="AI16:AJ16"/>
    <mergeCell ref="AL16:AM16"/>
    <mergeCell ref="AO16:AP16"/>
    <mergeCell ref="T15:U15"/>
    <mergeCell ref="W15:X15"/>
    <mergeCell ref="Z15:AA15"/>
    <mergeCell ref="AC15:AD15"/>
    <mergeCell ref="AF15:AG15"/>
    <mergeCell ref="AI15:AJ15"/>
    <mergeCell ref="AL17:AM17"/>
    <mergeCell ref="AO17:AP17"/>
    <mergeCell ref="T18:U18"/>
    <mergeCell ref="W18:X18"/>
    <mergeCell ref="Z18:AA18"/>
    <mergeCell ref="AC18:AD18"/>
    <mergeCell ref="AF18:AG18"/>
    <mergeCell ref="AI18:AJ18"/>
    <mergeCell ref="AL18:AM18"/>
    <mergeCell ref="AO18:AP18"/>
    <mergeCell ref="T17:U17"/>
    <mergeCell ref="W17:X17"/>
    <mergeCell ref="Z17:AA17"/>
    <mergeCell ref="AC17:AD17"/>
    <mergeCell ref="AF17:AG17"/>
    <mergeCell ref="AI17:AJ17"/>
    <mergeCell ref="AL19:AM19"/>
    <mergeCell ref="AO19:AP19"/>
    <mergeCell ref="T20:U20"/>
    <mergeCell ref="W20:X20"/>
    <mergeCell ref="Z20:AA20"/>
    <mergeCell ref="AC20:AD20"/>
    <mergeCell ref="AF20:AG20"/>
    <mergeCell ref="AI20:AJ20"/>
    <mergeCell ref="AL20:AM20"/>
    <mergeCell ref="AO20:AP20"/>
    <mergeCell ref="T19:U19"/>
    <mergeCell ref="W19:X19"/>
    <mergeCell ref="Z19:AA19"/>
    <mergeCell ref="AC19:AD19"/>
    <mergeCell ref="AF19:AG19"/>
    <mergeCell ref="AI19:AJ19"/>
    <mergeCell ref="AL21:AM21"/>
    <mergeCell ref="AO21:AP21"/>
    <mergeCell ref="T22:U22"/>
    <mergeCell ref="W22:X22"/>
    <mergeCell ref="Z22:AA22"/>
    <mergeCell ref="AC22:AD22"/>
    <mergeCell ref="AF22:AG22"/>
    <mergeCell ref="AI22:AJ22"/>
    <mergeCell ref="AL22:AM22"/>
    <mergeCell ref="AO22:AP22"/>
    <mergeCell ref="T21:U21"/>
    <mergeCell ref="W21:X21"/>
    <mergeCell ref="Z21:AA21"/>
    <mergeCell ref="AC21:AD21"/>
    <mergeCell ref="AF21:AG21"/>
    <mergeCell ref="AI21:AJ21"/>
    <mergeCell ref="F77:G77"/>
    <mergeCell ref="F78:G78"/>
    <mergeCell ref="H77:I77"/>
    <mergeCell ref="H78:I78"/>
    <mergeCell ref="K77:L77"/>
    <mergeCell ref="N77:O77"/>
    <mergeCell ref="AL23:AM23"/>
    <mergeCell ref="AO23:AP23"/>
    <mergeCell ref="T24:V24"/>
    <mergeCell ref="W24:Y24"/>
    <mergeCell ref="Z24:AB24"/>
    <mergeCell ref="AC24:AE24"/>
    <mergeCell ref="AF24:AH24"/>
    <mergeCell ref="AI24:AK24"/>
    <mergeCell ref="AL24:AN24"/>
    <mergeCell ref="AO24:AQ24"/>
    <mergeCell ref="T23:U23"/>
    <mergeCell ref="W23:X23"/>
    <mergeCell ref="Z23:AA23"/>
    <mergeCell ref="AC23:AD23"/>
    <mergeCell ref="AF23:AG23"/>
    <mergeCell ref="AI23:AJ23"/>
    <mergeCell ref="AL76:AM76"/>
    <mergeCell ref="AO76:AP76"/>
    <mergeCell ref="AF78:AG78"/>
    <mergeCell ref="AI78:AJ78"/>
    <mergeCell ref="AL78:AM78"/>
    <mergeCell ref="AO78:AP78"/>
    <mergeCell ref="AI77:AJ77"/>
    <mergeCell ref="AL77:AM77"/>
    <mergeCell ref="AO77:AP77"/>
    <mergeCell ref="K78:L78"/>
    <mergeCell ref="N78:O78"/>
    <mergeCell ref="Q78:R78"/>
    <mergeCell ref="T78:U78"/>
    <mergeCell ref="W78:X78"/>
    <mergeCell ref="Z78:AA78"/>
    <mergeCell ref="AC78:AD78"/>
    <mergeCell ref="Q77:R77"/>
    <mergeCell ref="T77:U77"/>
    <mergeCell ref="W77:X77"/>
    <mergeCell ref="Z77:AA77"/>
    <mergeCell ref="AC77:AD77"/>
    <mergeCell ref="AF77:AG77"/>
    <mergeCell ref="N76:O76"/>
    <mergeCell ref="Q76:R76"/>
    <mergeCell ref="T76:U76"/>
    <mergeCell ref="W76:X76"/>
    <mergeCell ref="Z76:AA76"/>
    <mergeCell ref="AC76:AD76"/>
    <mergeCell ref="AR7:AT7"/>
    <mergeCell ref="AR26:AT26"/>
    <mergeCell ref="AR28:AT28"/>
    <mergeCell ref="AR29:AT29"/>
    <mergeCell ref="AR30:AT30"/>
    <mergeCell ref="AR31:AT31"/>
    <mergeCell ref="AR32:AT32"/>
    <mergeCell ref="AR33:AT33"/>
    <mergeCell ref="AR34:AT34"/>
    <mergeCell ref="AR35:AT35"/>
    <mergeCell ref="AR36:AT36"/>
    <mergeCell ref="AR37:AT37"/>
    <mergeCell ref="AR38:AT38"/>
    <mergeCell ref="AR39:AT39"/>
    <mergeCell ref="AR40:AT40"/>
    <mergeCell ref="AR41:AT41"/>
    <mergeCell ref="AR24:AT24"/>
    <mergeCell ref="AR27:AT27"/>
    <mergeCell ref="AR42:AT42"/>
    <mergeCell ref="AR43:AT43"/>
    <mergeCell ref="AR44:AT44"/>
    <mergeCell ref="AR45:AT45"/>
    <mergeCell ref="AR46:AT46"/>
    <mergeCell ref="AR47:AT47"/>
    <mergeCell ref="AR48:AT48"/>
    <mergeCell ref="AR49:AT49"/>
    <mergeCell ref="AR50:AT50"/>
    <mergeCell ref="AR51:AT51"/>
    <mergeCell ref="AR52:AT52"/>
    <mergeCell ref="AR53:AT53"/>
    <mergeCell ref="AR54:AT54"/>
    <mergeCell ref="AR55:AT55"/>
    <mergeCell ref="AR56:AT56"/>
    <mergeCell ref="AR57:AT57"/>
    <mergeCell ref="AR58:AT58"/>
    <mergeCell ref="AR76:AT76"/>
    <mergeCell ref="AR80:AT80"/>
    <mergeCell ref="AR82:AT82"/>
    <mergeCell ref="AR83:AT83"/>
    <mergeCell ref="AR84:AS84"/>
    <mergeCell ref="AR85:AT85"/>
    <mergeCell ref="AR86:AS86"/>
    <mergeCell ref="AR87:AT87"/>
    <mergeCell ref="AR88:AS88"/>
    <mergeCell ref="AR89:AT89"/>
    <mergeCell ref="AR90:AS90"/>
    <mergeCell ref="AR91:AT91"/>
    <mergeCell ref="AR92:AS92"/>
    <mergeCell ref="AR93:AT93"/>
    <mergeCell ref="AR94:AS94"/>
    <mergeCell ref="AR59:AT59"/>
    <mergeCell ref="AR60:AT60"/>
    <mergeCell ref="AR61:AT61"/>
    <mergeCell ref="AR62:AT62"/>
    <mergeCell ref="AR63:AT63"/>
    <mergeCell ref="AR64:AT64"/>
    <mergeCell ref="AR65:AT65"/>
    <mergeCell ref="AR66:AT66"/>
    <mergeCell ref="AR67:AT67"/>
    <mergeCell ref="AR68:AT68"/>
    <mergeCell ref="AR69:AT69"/>
    <mergeCell ref="AR70:AT70"/>
    <mergeCell ref="AR71:AT71"/>
    <mergeCell ref="AR72:AT72"/>
    <mergeCell ref="AR73:AT73"/>
    <mergeCell ref="AR74:AT74"/>
    <mergeCell ref="AR75:AT75"/>
    <mergeCell ref="AR95:AT95"/>
    <mergeCell ref="AR96:AS96"/>
    <mergeCell ref="AR97:AT97"/>
    <mergeCell ref="AR98:AS98"/>
    <mergeCell ref="AR99:AT99"/>
    <mergeCell ref="AR100:AS100"/>
    <mergeCell ref="AR101:AT101"/>
    <mergeCell ref="AR102:AS102"/>
    <mergeCell ref="AR103:AT103"/>
    <mergeCell ref="AR105:AT105"/>
    <mergeCell ref="AR107:AT107"/>
    <mergeCell ref="AR108:AT108"/>
    <mergeCell ref="AR109:AT109"/>
    <mergeCell ref="AR110:AT110"/>
    <mergeCell ref="AR111:AT111"/>
    <mergeCell ref="AR112:AT112"/>
    <mergeCell ref="AR113:AT113"/>
    <mergeCell ref="AR114:AT114"/>
    <mergeCell ref="AR115:AT115"/>
    <mergeCell ref="AR116:AT116"/>
    <mergeCell ref="AR117:AT117"/>
    <mergeCell ref="AR118:AT118"/>
    <mergeCell ref="AR119:AT119"/>
    <mergeCell ref="AR120:AT120"/>
    <mergeCell ref="AR121:AT121"/>
    <mergeCell ref="AR122:AT122"/>
    <mergeCell ref="AR123:AT123"/>
    <mergeCell ref="AR124:AT124"/>
    <mergeCell ref="AR125:AT125"/>
    <mergeCell ref="AR126:AT126"/>
    <mergeCell ref="AR127:AT127"/>
    <mergeCell ref="AR128:AT128"/>
    <mergeCell ref="AR129:AT129"/>
    <mergeCell ref="AR130:AT130"/>
    <mergeCell ref="AR131:AT131"/>
    <mergeCell ref="AR132:AT132"/>
    <mergeCell ref="AR133:AT133"/>
    <mergeCell ref="AR134:AT134"/>
    <mergeCell ref="AR135:AT135"/>
    <mergeCell ref="AR136:AT136"/>
    <mergeCell ref="AR137:AT137"/>
    <mergeCell ref="AR138:AT138"/>
    <mergeCell ref="AR139:AT139"/>
    <mergeCell ref="AR140:AT140"/>
    <mergeCell ref="AR141:AT141"/>
    <mergeCell ref="AR142:AT142"/>
    <mergeCell ref="AR143:AT143"/>
    <mergeCell ref="AR144:AT144"/>
    <mergeCell ref="AR145:AT145"/>
    <mergeCell ref="AR150:AT150"/>
    <mergeCell ref="AR151:AT151"/>
    <mergeCell ref="AR147:AT147"/>
    <mergeCell ref="AR148:AT148"/>
    <mergeCell ref="AR171:AT171"/>
    <mergeCell ref="AR172:AT172"/>
    <mergeCell ref="AR173:AT173"/>
    <mergeCell ref="AR174:AT174"/>
    <mergeCell ref="AR175:AT175"/>
    <mergeCell ref="AR176:AT176"/>
    <mergeCell ref="AR177:AT177"/>
    <mergeCell ref="AR178:AT178"/>
    <mergeCell ref="AR179:AT179"/>
    <mergeCell ref="AR180:AT180"/>
    <mergeCell ref="AR181:AT181"/>
    <mergeCell ref="AR182:AT182"/>
    <mergeCell ref="AR183:AT183"/>
    <mergeCell ref="AR184:AT184"/>
    <mergeCell ref="AR185:AT185"/>
    <mergeCell ref="AR152:AT152"/>
    <mergeCell ref="AR153:AT153"/>
    <mergeCell ref="AR154:AT154"/>
    <mergeCell ref="AR155:AT155"/>
    <mergeCell ref="AR156:AT156"/>
    <mergeCell ref="AR157:AT157"/>
    <mergeCell ref="AR158:AT158"/>
    <mergeCell ref="AR159:AT159"/>
    <mergeCell ref="AR160:AT160"/>
    <mergeCell ref="AR161:AT161"/>
    <mergeCell ref="AR162:AT162"/>
    <mergeCell ref="AR163:AT163"/>
    <mergeCell ref="AR164:AT164"/>
    <mergeCell ref="AR165:AT165"/>
    <mergeCell ref="AR166:AT166"/>
    <mergeCell ref="AR167:AT167"/>
    <mergeCell ref="AR168:AT168"/>
    <mergeCell ref="AR187:AT187"/>
    <mergeCell ref="AR188:AT188"/>
    <mergeCell ref="AR189:AT189"/>
    <mergeCell ref="AR197:AT197"/>
    <mergeCell ref="AR198:AT198"/>
    <mergeCell ref="AR199:AT199"/>
    <mergeCell ref="AR200:AT200"/>
    <mergeCell ref="AR201:AT201"/>
    <mergeCell ref="AR202:AT202"/>
    <mergeCell ref="AR203:AT203"/>
    <mergeCell ref="AR205:AT205"/>
    <mergeCell ref="AR206:AT213"/>
    <mergeCell ref="AR77:AT77"/>
    <mergeCell ref="AR78:AT78"/>
    <mergeCell ref="AR8:AS8"/>
    <mergeCell ref="AR9:AS9"/>
    <mergeCell ref="AR10:AS10"/>
    <mergeCell ref="AR11:AS11"/>
    <mergeCell ref="AR12:AS12"/>
    <mergeCell ref="AR13:AS13"/>
    <mergeCell ref="AR14:AS14"/>
    <mergeCell ref="AR15:AS15"/>
    <mergeCell ref="AR16:AS16"/>
    <mergeCell ref="AR17:AS17"/>
    <mergeCell ref="AR18:AS18"/>
    <mergeCell ref="AR19:AS19"/>
    <mergeCell ref="AR20:AS20"/>
    <mergeCell ref="AR21:AS21"/>
    <mergeCell ref="AR22:AS22"/>
    <mergeCell ref="AR23:AS23"/>
    <mergeCell ref="AR169:AT169"/>
    <mergeCell ref="AR170:AT170"/>
    <mergeCell ref="AX26:AZ26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38:AZ38"/>
    <mergeCell ref="AX39:AZ39"/>
    <mergeCell ref="AX40:AZ40"/>
    <mergeCell ref="AX41:AZ41"/>
    <mergeCell ref="AX42:AZ42"/>
    <mergeCell ref="AX7:AZ7"/>
    <mergeCell ref="AX22:AZ22"/>
    <mergeCell ref="AX23:AZ23"/>
    <mergeCell ref="AX8:AZ8"/>
    <mergeCell ref="AX27:AZ27"/>
    <mergeCell ref="AX43:AZ43"/>
    <mergeCell ref="AX44:AZ44"/>
    <mergeCell ref="AX45:AZ45"/>
    <mergeCell ref="AX46:AZ46"/>
    <mergeCell ref="AX47:AZ47"/>
    <mergeCell ref="AX48:AZ48"/>
    <mergeCell ref="AX49:AZ49"/>
    <mergeCell ref="AX50:AZ50"/>
    <mergeCell ref="AX51:AZ51"/>
    <mergeCell ref="AX52:AZ52"/>
    <mergeCell ref="AX53:AZ53"/>
    <mergeCell ref="AX54:AZ54"/>
    <mergeCell ref="AX55:AZ55"/>
    <mergeCell ref="AX56:AZ56"/>
    <mergeCell ref="AX57:AZ57"/>
    <mergeCell ref="AX58:AZ58"/>
    <mergeCell ref="AX59:AZ59"/>
    <mergeCell ref="AX60:AZ60"/>
    <mergeCell ref="AX61:AZ61"/>
    <mergeCell ref="AX62:AZ62"/>
    <mergeCell ref="AX63:AZ63"/>
    <mergeCell ref="AX64:AZ64"/>
    <mergeCell ref="AX65:AZ65"/>
    <mergeCell ref="AX66:AZ66"/>
    <mergeCell ref="AX67:AZ67"/>
    <mergeCell ref="AX68:AZ68"/>
    <mergeCell ref="AX69:AZ69"/>
    <mergeCell ref="AX70:AZ70"/>
    <mergeCell ref="AX71:AZ71"/>
    <mergeCell ref="AX72:AZ72"/>
    <mergeCell ref="AX73:AZ73"/>
    <mergeCell ref="AX74:AZ74"/>
    <mergeCell ref="AX75:AZ75"/>
    <mergeCell ref="AX76:AZ76"/>
    <mergeCell ref="AX77:AZ77"/>
    <mergeCell ref="AX78:AZ78"/>
    <mergeCell ref="AX80:AZ80"/>
    <mergeCell ref="AX82:AZ82"/>
    <mergeCell ref="AX83:AZ83"/>
    <mergeCell ref="AX84:AY84"/>
    <mergeCell ref="AX85:AZ85"/>
    <mergeCell ref="AX86:AY86"/>
    <mergeCell ref="AX87:AZ87"/>
    <mergeCell ref="AX88:AY88"/>
    <mergeCell ref="AX89:AZ89"/>
    <mergeCell ref="AX90:AY90"/>
    <mergeCell ref="AX91:AZ91"/>
    <mergeCell ref="AX92:AY92"/>
    <mergeCell ref="AX93:AZ93"/>
    <mergeCell ref="AX94:AY94"/>
    <mergeCell ref="AX95:AZ95"/>
    <mergeCell ref="AX81:AZ81"/>
    <mergeCell ref="AX96:AY96"/>
    <mergeCell ref="AX97:AZ97"/>
    <mergeCell ref="AX98:AY98"/>
    <mergeCell ref="AX99:AZ99"/>
    <mergeCell ref="AX100:AY100"/>
    <mergeCell ref="AX101:AZ101"/>
    <mergeCell ref="AX102:AY102"/>
    <mergeCell ref="AX103:AZ103"/>
    <mergeCell ref="AX105:AZ105"/>
    <mergeCell ref="AX107:AZ107"/>
    <mergeCell ref="AX108:AZ108"/>
    <mergeCell ref="AX109:AZ109"/>
    <mergeCell ref="AX110:AZ110"/>
    <mergeCell ref="AX111:AZ111"/>
    <mergeCell ref="AX112:AZ112"/>
    <mergeCell ref="AX113:AZ113"/>
    <mergeCell ref="AX114:AZ114"/>
    <mergeCell ref="AX106:AZ106"/>
    <mergeCell ref="AX115:AZ115"/>
    <mergeCell ref="AX116:AZ116"/>
    <mergeCell ref="AX117:AZ117"/>
    <mergeCell ref="AX118:AZ118"/>
    <mergeCell ref="AX119:AZ119"/>
    <mergeCell ref="AX120:AZ120"/>
    <mergeCell ref="AX121:AZ121"/>
    <mergeCell ref="AX122:AZ122"/>
    <mergeCell ref="AX123:AZ123"/>
    <mergeCell ref="AX124:AZ124"/>
    <mergeCell ref="AX125:AZ125"/>
    <mergeCell ref="AX126:AZ126"/>
    <mergeCell ref="AX127:AZ127"/>
    <mergeCell ref="AX128:AZ128"/>
    <mergeCell ref="AX129:AZ129"/>
    <mergeCell ref="AX130:AZ130"/>
    <mergeCell ref="AX131:AZ131"/>
    <mergeCell ref="AX165:AZ165"/>
    <mergeCell ref="AX166:AZ166"/>
    <mergeCell ref="AX167:AZ167"/>
    <mergeCell ref="AX132:AZ132"/>
    <mergeCell ref="AX133:AZ133"/>
    <mergeCell ref="AX134:AZ134"/>
    <mergeCell ref="AX135:AZ135"/>
    <mergeCell ref="AX136:AZ136"/>
    <mergeCell ref="AX137:AZ137"/>
    <mergeCell ref="AX138:AZ138"/>
    <mergeCell ref="AX139:AZ139"/>
    <mergeCell ref="AX140:AZ140"/>
    <mergeCell ref="AX141:AZ141"/>
    <mergeCell ref="AX142:AZ142"/>
    <mergeCell ref="AX143:AZ143"/>
    <mergeCell ref="AX144:AZ144"/>
    <mergeCell ref="AX145:AZ145"/>
    <mergeCell ref="AX147:AZ147"/>
    <mergeCell ref="AX149:AZ149"/>
    <mergeCell ref="AX150:AZ150"/>
    <mergeCell ref="AX148:AZ148"/>
    <mergeCell ref="AX205:AZ205"/>
    <mergeCell ref="AX206:AZ213"/>
    <mergeCell ref="AX24:AZ24"/>
    <mergeCell ref="AX9:AZ9"/>
    <mergeCell ref="AX10:AZ10"/>
    <mergeCell ref="AX11:AZ11"/>
    <mergeCell ref="AX12:AZ12"/>
    <mergeCell ref="AX13:AZ13"/>
    <mergeCell ref="AX14:AZ14"/>
    <mergeCell ref="AX15:AZ15"/>
    <mergeCell ref="AX16:AZ16"/>
    <mergeCell ref="AX17:AZ17"/>
    <mergeCell ref="AX18:AZ18"/>
    <mergeCell ref="AX19:AZ19"/>
    <mergeCell ref="AX20:AZ20"/>
    <mergeCell ref="AX21:AZ21"/>
    <mergeCell ref="AX168:AZ168"/>
    <mergeCell ref="AX169:AZ169"/>
    <mergeCell ref="AX170:AZ170"/>
    <mergeCell ref="AX171:AZ171"/>
    <mergeCell ref="AX172:AZ172"/>
    <mergeCell ref="AX173:AZ173"/>
    <mergeCell ref="AX174:AZ174"/>
    <mergeCell ref="AX175:AZ175"/>
    <mergeCell ref="AX176:AZ176"/>
    <mergeCell ref="AX177:AZ177"/>
    <mergeCell ref="AX178:AZ178"/>
    <mergeCell ref="AX179:AZ179"/>
    <mergeCell ref="AX180:AZ180"/>
    <mergeCell ref="AX181:AZ181"/>
    <mergeCell ref="AX182:AZ182"/>
    <mergeCell ref="AX183:AZ183"/>
    <mergeCell ref="D26:D28"/>
    <mergeCell ref="D105:D107"/>
    <mergeCell ref="R4:U4"/>
    <mergeCell ref="F7:G7"/>
    <mergeCell ref="A4:D4"/>
    <mergeCell ref="AX4:BA4"/>
    <mergeCell ref="AX185:AZ185"/>
    <mergeCell ref="AX187:AZ187"/>
    <mergeCell ref="AX188:AZ188"/>
    <mergeCell ref="AX189:AZ189"/>
    <mergeCell ref="AX197:AZ197"/>
    <mergeCell ref="AX198:AZ198"/>
    <mergeCell ref="AX199:AZ199"/>
    <mergeCell ref="AX200:AZ200"/>
    <mergeCell ref="AX201:AZ201"/>
    <mergeCell ref="AX202:AZ202"/>
    <mergeCell ref="AX203:AZ203"/>
    <mergeCell ref="AX184:AZ184"/>
    <mergeCell ref="AX151:AZ151"/>
    <mergeCell ref="AX152:AZ152"/>
    <mergeCell ref="AX153:AZ153"/>
    <mergeCell ref="AX154:AZ154"/>
    <mergeCell ref="AX155:AZ155"/>
    <mergeCell ref="AX156:AZ156"/>
    <mergeCell ref="AX157:AZ157"/>
    <mergeCell ref="AX158:AZ158"/>
    <mergeCell ref="AX159:AZ159"/>
    <mergeCell ref="AX160:AZ160"/>
    <mergeCell ref="AX161:AZ161"/>
    <mergeCell ref="AX162:AZ162"/>
    <mergeCell ref="AX163:AZ163"/>
    <mergeCell ref="AX164:AZ164"/>
  </mergeCells>
  <phoneticPr fontId="3" type="noConversion"/>
  <conditionalFormatting sqref="J108">
    <cfRule type="cellIs" dxfId="1342" priority="1303" operator="equal">
      <formula>"ec"</formula>
    </cfRule>
    <cfRule type="cellIs" dxfId="1341" priority="1304" operator="equal">
      <formula>"ok"</formula>
    </cfRule>
  </conditionalFormatting>
  <conditionalFormatting sqref="J109">
    <cfRule type="cellIs" dxfId="1340" priority="1301" operator="equal">
      <formula>"ec"</formula>
    </cfRule>
    <cfRule type="cellIs" dxfId="1339" priority="1302" operator="equal">
      <formula>"ok"</formula>
    </cfRule>
  </conditionalFormatting>
  <conditionalFormatting sqref="V109">
    <cfRule type="cellIs" dxfId="1338" priority="1269" operator="equal">
      <formula>"ec"</formula>
    </cfRule>
    <cfRule type="cellIs" dxfId="1337" priority="1270" operator="equal">
      <formula>"ok"</formula>
    </cfRule>
  </conditionalFormatting>
  <conditionalFormatting sqref="M109">
    <cfRule type="cellIs" dxfId="1336" priority="1293" operator="equal">
      <formula>"ec"</formula>
    </cfRule>
    <cfRule type="cellIs" dxfId="1335" priority="1294" operator="equal">
      <formula>"ok"</formula>
    </cfRule>
  </conditionalFormatting>
  <conditionalFormatting sqref="Y109">
    <cfRule type="cellIs" dxfId="1334" priority="1261" operator="equal">
      <formula>"ec"</formula>
    </cfRule>
    <cfRule type="cellIs" dxfId="1333" priority="1262" operator="equal">
      <formula>"ok"</formula>
    </cfRule>
  </conditionalFormatting>
  <conditionalFormatting sqref="P109">
    <cfRule type="cellIs" dxfId="1332" priority="1285" operator="equal">
      <formula>"ec"</formula>
    </cfRule>
    <cfRule type="cellIs" dxfId="1331" priority="1286" operator="equal">
      <formula>"ok"</formula>
    </cfRule>
  </conditionalFormatting>
  <conditionalFormatting sqref="AB109">
    <cfRule type="cellIs" dxfId="1330" priority="1253" operator="equal">
      <formula>"ec"</formula>
    </cfRule>
    <cfRule type="cellIs" dxfId="1329" priority="1254" operator="equal">
      <formula>"ok"</formula>
    </cfRule>
  </conditionalFormatting>
  <conditionalFormatting sqref="S109">
    <cfRule type="cellIs" dxfId="1328" priority="1277" operator="equal">
      <formula>"ec"</formula>
    </cfRule>
    <cfRule type="cellIs" dxfId="1327" priority="1278" operator="equal">
      <formula>"ok"</formula>
    </cfRule>
  </conditionalFormatting>
  <conditionalFormatting sqref="AE109">
    <cfRule type="cellIs" dxfId="1326" priority="1245" operator="equal">
      <formula>"ec"</formula>
    </cfRule>
    <cfRule type="cellIs" dxfId="1325" priority="1246" operator="equal">
      <formula>"ok"</formula>
    </cfRule>
  </conditionalFormatting>
  <conditionalFormatting sqref="AH109">
    <cfRule type="cellIs" dxfId="1324" priority="1237" operator="equal">
      <formula>"ec"</formula>
    </cfRule>
    <cfRule type="cellIs" dxfId="1323" priority="1238" operator="equal">
      <formula>"ok"</formula>
    </cfRule>
  </conditionalFormatting>
  <conditionalFormatting sqref="AK109">
    <cfRule type="cellIs" dxfId="1322" priority="1229" operator="equal">
      <formula>"ec"</formula>
    </cfRule>
    <cfRule type="cellIs" dxfId="1321" priority="1230" operator="equal">
      <formula>"ok"</formula>
    </cfRule>
  </conditionalFormatting>
  <conditionalFormatting sqref="AN109">
    <cfRule type="cellIs" dxfId="1320" priority="1221" operator="equal">
      <formula>"ec"</formula>
    </cfRule>
    <cfRule type="cellIs" dxfId="1319" priority="1222" operator="equal">
      <formula>"ok"</formula>
    </cfRule>
  </conditionalFormatting>
  <conditionalFormatting sqref="AQ109">
    <cfRule type="cellIs" dxfId="1318" priority="1213" operator="equal">
      <formula>"ec"</formula>
    </cfRule>
    <cfRule type="cellIs" dxfId="1317" priority="1214" operator="equal">
      <formula>"ok"</formula>
    </cfRule>
  </conditionalFormatting>
  <conditionalFormatting sqref="J83">
    <cfRule type="cellIs" dxfId="1316" priority="1207" operator="equal">
      <formula>"ec"</formula>
    </cfRule>
    <cfRule type="cellIs" dxfId="1315" priority="1208" operator="equal">
      <formula>"ok"</formula>
    </cfRule>
  </conditionalFormatting>
  <conditionalFormatting sqref="Y83">
    <cfRule type="cellIs" dxfId="1314" priority="1107" operator="equal">
      <formula>"ec"</formula>
    </cfRule>
    <cfRule type="cellIs" dxfId="1313" priority="1108" operator="equal">
      <formula>"ok"</formula>
    </cfRule>
  </conditionalFormatting>
  <conditionalFormatting sqref="AB83">
    <cfRule type="cellIs" dxfId="1312" priority="1087" operator="equal">
      <formula>"ec"</formula>
    </cfRule>
    <cfRule type="cellIs" dxfId="1311" priority="1088" operator="equal">
      <formula>"ok"</formula>
    </cfRule>
  </conditionalFormatting>
  <conditionalFormatting sqref="AE83">
    <cfRule type="cellIs" dxfId="1310" priority="1067" operator="equal">
      <formula>"ec"</formula>
    </cfRule>
    <cfRule type="cellIs" dxfId="1309" priority="1068" operator="equal">
      <formula>"ok"</formula>
    </cfRule>
  </conditionalFormatting>
  <conditionalFormatting sqref="AH83">
    <cfRule type="cellIs" dxfId="1308" priority="1047" operator="equal">
      <formula>"ec"</formula>
    </cfRule>
    <cfRule type="cellIs" dxfId="1307" priority="1048" operator="equal">
      <formula>"ok"</formula>
    </cfRule>
  </conditionalFormatting>
  <conditionalFormatting sqref="AK83">
    <cfRule type="cellIs" dxfId="1306" priority="1027" operator="equal">
      <formula>"ec"</formula>
    </cfRule>
    <cfRule type="cellIs" dxfId="1305" priority="1028" operator="equal">
      <formula>"ok"</formula>
    </cfRule>
  </conditionalFormatting>
  <conditionalFormatting sqref="AN83">
    <cfRule type="cellIs" dxfId="1304" priority="1007" operator="equal">
      <formula>"ec"</formula>
    </cfRule>
    <cfRule type="cellIs" dxfId="1303" priority="1008" operator="equal">
      <formula>"ok"</formula>
    </cfRule>
  </conditionalFormatting>
  <conditionalFormatting sqref="AQ83">
    <cfRule type="cellIs" dxfId="1302" priority="987" operator="equal">
      <formula>"ec"</formula>
    </cfRule>
    <cfRule type="cellIs" dxfId="1301" priority="988" operator="equal">
      <formula>"ok"</formula>
    </cfRule>
  </conditionalFormatting>
  <conditionalFormatting sqref="J29">
    <cfRule type="cellIs" dxfId="1300" priority="967" operator="equal">
      <formula>"ec"</formula>
    </cfRule>
    <cfRule type="cellIs" dxfId="1299" priority="968" operator="equal">
      <formula>"ok"</formula>
    </cfRule>
  </conditionalFormatting>
  <conditionalFormatting sqref="J30">
    <cfRule type="cellIs" dxfId="1298" priority="965" operator="equal">
      <formula>"ec"</formula>
    </cfRule>
    <cfRule type="cellIs" dxfId="1297" priority="966" operator="equal">
      <formula>"ok"</formula>
    </cfRule>
  </conditionalFormatting>
  <conditionalFormatting sqref="M30">
    <cfRule type="cellIs" dxfId="1296" priority="961" operator="equal">
      <formula>"ec"</formula>
    </cfRule>
    <cfRule type="cellIs" dxfId="1295" priority="962" operator="equal">
      <formula>"ok"</formula>
    </cfRule>
  </conditionalFormatting>
  <conditionalFormatting sqref="J9:J23">
    <cfRule type="cellIs" dxfId="1294" priority="917" operator="equal">
      <formula>"ec"</formula>
    </cfRule>
    <cfRule type="cellIs" dxfId="1293" priority="918" operator="equal">
      <formula>"ok"</formula>
    </cfRule>
  </conditionalFormatting>
  <conditionalFormatting sqref="M11 M13:M23">
    <cfRule type="cellIs" dxfId="1292" priority="913" operator="equal">
      <formula>"ec"</formula>
    </cfRule>
    <cfRule type="cellIs" dxfId="1291" priority="914" operator="equal">
      <formula>"ok"</formula>
    </cfRule>
  </conditionalFormatting>
  <conditionalFormatting sqref="J8">
    <cfRule type="cellIs" dxfId="1290" priority="919" operator="equal">
      <formula>"ec"</formula>
    </cfRule>
    <cfRule type="cellIs" dxfId="1289" priority="920" operator="equal">
      <formula>"ok"</formula>
    </cfRule>
  </conditionalFormatting>
  <conditionalFormatting sqref="P11 P13:P23">
    <cfRule type="cellIs" dxfId="1288" priority="909" operator="equal">
      <formula>"ec"</formula>
    </cfRule>
    <cfRule type="cellIs" dxfId="1287" priority="910" operator="equal">
      <formula>"ok"</formula>
    </cfRule>
  </conditionalFormatting>
  <conditionalFormatting sqref="S11 S13:S23">
    <cfRule type="cellIs" dxfId="1286" priority="905" operator="equal">
      <formula>"ec"</formula>
    </cfRule>
    <cfRule type="cellIs" dxfId="1285" priority="906" operator="equal">
      <formula>"ok"</formula>
    </cfRule>
  </conditionalFormatting>
  <conditionalFormatting sqref="V11 V13:V23">
    <cfRule type="cellIs" dxfId="1284" priority="901" operator="equal">
      <formula>"ec"</formula>
    </cfRule>
    <cfRule type="cellIs" dxfId="1283" priority="902" operator="equal">
      <formula>"ok"</formula>
    </cfRule>
  </conditionalFormatting>
  <conditionalFormatting sqref="Y11 Y13:Y23">
    <cfRule type="cellIs" dxfId="1282" priority="897" operator="equal">
      <formula>"ec"</formula>
    </cfRule>
    <cfRule type="cellIs" dxfId="1281" priority="898" operator="equal">
      <formula>"ok"</formula>
    </cfRule>
  </conditionalFormatting>
  <conditionalFormatting sqref="AB13:AB23">
    <cfRule type="cellIs" dxfId="1280" priority="893" operator="equal">
      <formula>"ec"</formula>
    </cfRule>
    <cfRule type="cellIs" dxfId="1279" priority="894" operator="equal">
      <formula>"ok"</formula>
    </cfRule>
  </conditionalFormatting>
  <conditionalFormatting sqref="AE11 AE13:AE23">
    <cfRule type="cellIs" dxfId="1278" priority="889" operator="equal">
      <formula>"ec"</formula>
    </cfRule>
    <cfRule type="cellIs" dxfId="1277" priority="890" operator="equal">
      <formula>"ok"</formula>
    </cfRule>
  </conditionalFormatting>
  <conditionalFormatting sqref="AH11 AH13:AH23">
    <cfRule type="cellIs" dxfId="1276" priority="885" operator="equal">
      <formula>"ec"</formula>
    </cfRule>
    <cfRule type="cellIs" dxfId="1275" priority="886" operator="equal">
      <formula>"ok"</formula>
    </cfRule>
  </conditionalFormatting>
  <conditionalFormatting sqref="AK13:AK23">
    <cfRule type="cellIs" dxfId="1274" priority="881" operator="equal">
      <formula>"ec"</formula>
    </cfRule>
    <cfRule type="cellIs" dxfId="1273" priority="882" operator="equal">
      <formula>"ok"</formula>
    </cfRule>
  </conditionalFormatting>
  <conditionalFormatting sqref="AN11 AN13:AN23">
    <cfRule type="cellIs" dxfId="1272" priority="877" operator="equal">
      <formula>"ec"</formula>
    </cfRule>
    <cfRule type="cellIs" dxfId="1271" priority="878" operator="equal">
      <formula>"ok"</formula>
    </cfRule>
  </conditionalFormatting>
  <conditionalFormatting sqref="AQ11 AQ13:AQ23">
    <cfRule type="cellIs" dxfId="1270" priority="873" operator="equal">
      <formula>"ec"</formula>
    </cfRule>
    <cfRule type="cellIs" dxfId="1269" priority="874" operator="equal">
      <formula>"ok"</formula>
    </cfRule>
  </conditionalFormatting>
  <conditionalFormatting sqref="M151:M170">
    <cfRule type="cellIs" dxfId="1268" priority="863" operator="equal">
      <formula>"ec"</formula>
    </cfRule>
    <cfRule type="cellIs" dxfId="1267" priority="864" operator="equal">
      <formula>"ok"</formula>
    </cfRule>
  </conditionalFormatting>
  <conditionalFormatting sqref="J150:J170">
    <cfRule type="cellIs" dxfId="1266" priority="869" operator="equal">
      <formula>"ec"</formula>
    </cfRule>
    <cfRule type="cellIs" dxfId="1265" priority="870" operator="equal">
      <formula>"ok"</formula>
    </cfRule>
  </conditionalFormatting>
  <conditionalFormatting sqref="J172:J183">
    <cfRule type="cellIs" dxfId="1264" priority="867" operator="equal">
      <formula>"ec"</formula>
    </cfRule>
    <cfRule type="cellIs" dxfId="1263" priority="868" operator="equal">
      <formula>"ok"</formula>
    </cfRule>
  </conditionalFormatting>
  <conditionalFormatting sqref="M172:M183">
    <cfRule type="cellIs" dxfId="1262" priority="861" operator="equal">
      <formula>"ec"</formula>
    </cfRule>
    <cfRule type="cellIs" dxfId="1261" priority="862" operator="equal">
      <formula>"ok"</formula>
    </cfRule>
  </conditionalFormatting>
  <conditionalFormatting sqref="P172:P183">
    <cfRule type="cellIs" dxfId="1260" priority="855" operator="equal">
      <formula>"ec"</formula>
    </cfRule>
    <cfRule type="cellIs" dxfId="1259" priority="856" operator="equal">
      <formula>"ok"</formula>
    </cfRule>
  </conditionalFormatting>
  <conditionalFormatting sqref="P151:P170">
    <cfRule type="cellIs" dxfId="1258" priority="857" operator="equal">
      <formula>"ec"</formula>
    </cfRule>
    <cfRule type="cellIs" dxfId="1257" priority="858" operator="equal">
      <formula>"ok"</formula>
    </cfRule>
  </conditionalFormatting>
  <conditionalFormatting sqref="S172:S183">
    <cfRule type="cellIs" dxfId="1256" priority="849" operator="equal">
      <formula>"ec"</formula>
    </cfRule>
    <cfRule type="cellIs" dxfId="1255" priority="850" operator="equal">
      <formula>"ok"</formula>
    </cfRule>
  </conditionalFormatting>
  <conditionalFormatting sqref="S151:S170">
    <cfRule type="cellIs" dxfId="1254" priority="851" operator="equal">
      <formula>"ec"</formula>
    </cfRule>
    <cfRule type="cellIs" dxfId="1253" priority="852" operator="equal">
      <formula>"ok"</formula>
    </cfRule>
  </conditionalFormatting>
  <conditionalFormatting sqref="V172:V183">
    <cfRule type="cellIs" dxfId="1252" priority="843" operator="equal">
      <formula>"ec"</formula>
    </cfRule>
    <cfRule type="cellIs" dxfId="1251" priority="844" operator="equal">
      <formula>"ok"</formula>
    </cfRule>
  </conditionalFormatting>
  <conditionalFormatting sqref="V151:V170">
    <cfRule type="cellIs" dxfId="1250" priority="845" operator="equal">
      <formula>"ec"</formula>
    </cfRule>
    <cfRule type="cellIs" dxfId="1249" priority="846" operator="equal">
      <formula>"ok"</formula>
    </cfRule>
  </conditionalFormatting>
  <conditionalFormatting sqref="Y172:Y183">
    <cfRule type="cellIs" dxfId="1248" priority="837" operator="equal">
      <formula>"ec"</formula>
    </cfRule>
    <cfRule type="cellIs" dxfId="1247" priority="838" operator="equal">
      <formula>"ok"</formula>
    </cfRule>
  </conditionalFormatting>
  <conditionalFormatting sqref="Y151:Y170">
    <cfRule type="cellIs" dxfId="1246" priority="839" operator="equal">
      <formula>"ec"</formula>
    </cfRule>
    <cfRule type="cellIs" dxfId="1245" priority="840" operator="equal">
      <formula>"ok"</formula>
    </cfRule>
  </conditionalFormatting>
  <conditionalFormatting sqref="AB172:AB183">
    <cfRule type="cellIs" dxfId="1244" priority="831" operator="equal">
      <formula>"ec"</formula>
    </cfRule>
    <cfRule type="cellIs" dxfId="1243" priority="832" operator="equal">
      <formula>"ok"</formula>
    </cfRule>
  </conditionalFormatting>
  <conditionalFormatting sqref="AB151:AB170">
    <cfRule type="cellIs" dxfId="1242" priority="833" operator="equal">
      <formula>"ec"</formula>
    </cfRule>
    <cfRule type="cellIs" dxfId="1241" priority="834" operator="equal">
      <formula>"ok"</formula>
    </cfRule>
  </conditionalFormatting>
  <conditionalFormatting sqref="AE172:AE183">
    <cfRule type="cellIs" dxfId="1240" priority="825" operator="equal">
      <formula>"ec"</formula>
    </cfRule>
    <cfRule type="cellIs" dxfId="1239" priority="826" operator="equal">
      <formula>"ok"</formula>
    </cfRule>
  </conditionalFormatting>
  <conditionalFormatting sqref="AE151:AE170">
    <cfRule type="cellIs" dxfId="1238" priority="827" operator="equal">
      <formula>"ec"</formula>
    </cfRule>
    <cfRule type="cellIs" dxfId="1237" priority="828" operator="equal">
      <formula>"ok"</formula>
    </cfRule>
  </conditionalFormatting>
  <conditionalFormatting sqref="AH172:AH183">
    <cfRule type="cellIs" dxfId="1236" priority="819" operator="equal">
      <formula>"ec"</formula>
    </cfRule>
    <cfRule type="cellIs" dxfId="1235" priority="820" operator="equal">
      <formula>"ok"</formula>
    </cfRule>
  </conditionalFormatting>
  <conditionalFormatting sqref="AH151:AH170">
    <cfRule type="cellIs" dxfId="1234" priority="821" operator="equal">
      <formula>"ec"</formula>
    </cfRule>
    <cfRule type="cellIs" dxfId="1233" priority="822" operator="equal">
      <formula>"ok"</formula>
    </cfRule>
  </conditionalFormatting>
  <conditionalFormatting sqref="AK172:AK183">
    <cfRule type="cellIs" dxfId="1232" priority="813" operator="equal">
      <formula>"ec"</formula>
    </cfRule>
    <cfRule type="cellIs" dxfId="1231" priority="814" operator="equal">
      <formula>"ok"</formula>
    </cfRule>
  </conditionalFormatting>
  <conditionalFormatting sqref="AK151:AK170">
    <cfRule type="cellIs" dxfId="1230" priority="815" operator="equal">
      <formula>"ec"</formula>
    </cfRule>
    <cfRule type="cellIs" dxfId="1229" priority="816" operator="equal">
      <formula>"ok"</formula>
    </cfRule>
  </conditionalFormatting>
  <conditionalFormatting sqref="AN172:AN183">
    <cfRule type="cellIs" dxfId="1228" priority="807" operator="equal">
      <formula>"ec"</formula>
    </cfRule>
    <cfRule type="cellIs" dxfId="1227" priority="808" operator="equal">
      <formula>"ok"</formula>
    </cfRule>
  </conditionalFormatting>
  <conditionalFormatting sqref="AN151:AN170">
    <cfRule type="cellIs" dxfId="1226" priority="809" operator="equal">
      <formula>"ec"</formula>
    </cfRule>
    <cfRule type="cellIs" dxfId="1225" priority="810" operator="equal">
      <formula>"ok"</formula>
    </cfRule>
  </conditionalFormatting>
  <conditionalFormatting sqref="AQ172:AQ183">
    <cfRule type="cellIs" dxfId="1224" priority="801" operator="equal">
      <formula>"ec"</formula>
    </cfRule>
    <cfRule type="cellIs" dxfId="1223" priority="802" operator="equal">
      <formula>"ok"</formula>
    </cfRule>
  </conditionalFormatting>
  <conditionalFormatting sqref="AQ151:AQ170">
    <cfRule type="cellIs" dxfId="1222" priority="803" operator="equal">
      <formula>"ec"</formula>
    </cfRule>
    <cfRule type="cellIs" dxfId="1221" priority="804" operator="equal">
      <formula>"ok"</formula>
    </cfRule>
  </conditionalFormatting>
  <conditionalFormatting sqref="M8 P8 S8 V8 Y8 AB8 AE8 AH8 AK8 AN8 AQ8">
    <cfRule type="cellIs" dxfId="1220" priority="790" operator="equal">
      <formula>"ec"</formula>
    </cfRule>
    <cfRule type="cellIs" dxfId="1219" priority="791" operator="equal">
      <formula>"ok"</formula>
    </cfRule>
  </conditionalFormatting>
  <conditionalFormatting sqref="M9 P9 S9 V9 Y9 AB9 AE9 AH9 AK9 AN9 AQ9">
    <cfRule type="cellIs" dxfId="1218" priority="788" operator="equal">
      <formula>"ec"</formula>
    </cfRule>
    <cfRule type="cellIs" dxfId="1217" priority="789" operator="equal">
      <formula>"ok"</formula>
    </cfRule>
  </conditionalFormatting>
  <conditionalFormatting sqref="M10 P10 S10 V10 Y10 AB10 AE10 AH10 AK10 AN10 AQ10">
    <cfRule type="cellIs" dxfId="1216" priority="784" operator="equal">
      <formula>"ec"</formula>
    </cfRule>
    <cfRule type="cellIs" dxfId="1215" priority="785" operator="equal">
      <formula>"ok"</formula>
    </cfRule>
  </conditionalFormatting>
  <conditionalFormatting sqref="AB11">
    <cfRule type="cellIs" dxfId="1214" priority="782" operator="equal">
      <formula>"ec"</formula>
    </cfRule>
    <cfRule type="cellIs" dxfId="1213" priority="783" operator="equal">
      <formula>"ok"</formula>
    </cfRule>
  </conditionalFormatting>
  <conditionalFormatting sqref="AK11">
    <cfRule type="cellIs" dxfId="1212" priority="780" operator="equal">
      <formula>"ec"</formula>
    </cfRule>
    <cfRule type="cellIs" dxfId="1211" priority="781" operator="equal">
      <formula>"ok"</formula>
    </cfRule>
  </conditionalFormatting>
  <conditionalFormatting sqref="M12 P12 S12 V12 Y12 AB12 AE12 AH12 AK12 AN12 AQ12">
    <cfRule type="cellIs" dxfId="1210" priority="778" operator="equal">
      <formula>"ec"</formula>
    </cfRule>
    <cfRule type="cellIs" dxfId="1209" priority="779" operator="equal">
      <formula>"ok"</formula>
    </cfRule>
  </conditionalFormatting>
  <conditionalFormatting sqref="M108 P108 S108 V108 Y108 AB108 AE108 AH108 AK108 AN108 AQ108">
    <cfRule type="cellIs" dxfId="1208" priority="772" operator="equal">
      <formula>"ec"</formula>
    </cfRule>
    <cfRule type="cellIs" dxfId="1207" priority="773" operator="equal">
      <formula>"ok"</formula>
    </cfRule>
  </conditionalFormatting>
  <conditionalFormatting sqref="H7:J7">
    <cfRule type="expression" dxfId="1206" priority="771">
      <formula>H189&lt;0</formula>
    </cfRule>
  </conditionalFormatting>
  <conditionalFormatting sqref="M29 P29 S29 V29 Y29 AB29 AE29 AH29 AK29 AN29 AQ29">
    <cfRule type="cellIs" dxfId="1205" priority="769" operator="equal">
      <formula>"ec"</formula>
    </cfRule>
    <cfRule type="cellIs" dxfId="1204" priority="770" operator="equal">
      <formula>"ok"</formula>
    </cfRule>
  </conditionalFormatting>
  <conditionalFormatting sqref="K7:S7">
    <cfRule type="expression" dxfId="1203" priority="768">
      <formula>K189&lt;0</formula>
    </cfRule>
  </conditionalFormatting>
  <conditionalFormatting sqref="T7:AQ7">
    <cfRule type="expression" dxfId="1202" priority="767">
      <formula>T189&lt;0</formula>
    </cfRule>
  </conditionalFormatting>
  <conditionalFormatting sqref="H26:J26">
    <cfRule type="expression" dxfId="1201" priority="766">
      <formula>H189&lt;0</formula>
    </cfRule>
  </conditionalFormatting>
  <conditionalFormatting sqref="K26:AQ26">
    <cfRule type="expression" dxfId="1200" priority="765">
      <formula>K189&lt;0</formula>
    </cfRule>
  </conditionalFormatting>
  <conditionalFormatting sqref="H80:J80">
    <cfRule type="expression" dxfId="1199" priority="764">
      <formula>H189&lt;0</formula>
    </cfRule>
  </conditionalFormatting>
  <conditionalFormatting sqref="K80:AQ80">
    <cfRule type="expression" dxfId="1198" priority="763">
      <formula>K189&lt;0</formula>
    </cfRule>
  </conditionalFormatting>
  <conditionalFormatting sqref="H105:J105">
    <cfRule type="expression" dxfId="1197" priority="762">
      <formula>H189&lt;0</formula>
    </cfRule>
  </conditionalFormatting>
  <conditionalFormatting sqref="K105:AQ105">
    <cfRule type="expression" dxfId="1196" priority="761">
      <formula>K189&lt;0</formula>
    </cfRule>
  </conditionalFormatting>
  <conditionalFormatting sqref="H147:J147">
    <cfRule type="expression" dxfId="1195" priority="760">
      <formula>H189&lt;0</formula>
    </cfRule>
  </conditionalFormatting>
  <conditionalFormatting sqref="K147:AQ147">
    <cfRule type="expression" dxfId="1194" priority="759">
      <formula>K189&lt;0</formula>
    </cfRule>
  </conditionalFormatting>
  <conditionalFormatting sqref="H194:J194">
    <cfRule type="expression" dxfId="1193" priority="758">
      <formula>H189&lt;0</formula>
    </cfRule>
  </conditionalFormatting>
  <conditionalFormatting sqref="K194:AQ194">
    <cfRule type="expression" dxfId="1192" priority="757">
      <formula>K189&lt;0</formula>
    </cfRule>
  </conditionalFormatting>
  <conditionalFormatting sqref="H197:J197">
    <cfRule type="expression" dxfId="1191" priority="756">
      <formula>H189&lt;0</formula>
    </cfRule>
  </conditionalFormatting>
  <conditionalFormatting sqref="K197:AQ197">
    <cfRule type="expression" dxfId="1190" priority="755">
      <formula>K189&lt;0</formula>
    </cfRule>
  </conditionalFormatting>
  <conditionalFormatting sqref="H31:I31">
    <cfRule type="cellIs" dxfId="1189" priority="754" operator="lessThan">
      <formula>0</formula>
    </cfRule>
  </conditionalFormatting>
  <conditionalFormatting sqref="K31:L31">
    <cfRule type="cellIs" dxfId="1188" priority="753" operator="lessThan">
      <formula>0</formula>
    </cfRule>
  </conditionalFormatting>
  <conditionalFormatting sqref="N31:O31 Q31:R31 T31:U31 W31:X31 Z31:AA31 AC31:AD31 AF31:AG31 AI31:AJ31 AL31:AM31 AO31:AP31">
    <cfRule type="cellIs" dxfId="1187" priority="752" operator="lessThan">
      <formula>0</formula>
    </cfRule>
  </conditionalFormatting>
  <conditionalFormatting sqref="P30 S30 V30 Y30 AB30 AE30 AH30 AK30 AN30 AQ30">
    <cfRule type="cellIs" dxfId="1186" priority="718" operator="equal">
      <formula>"ec"</formula>
    </cfRule>
    <cfRule type="cellIs" dxfId="1185" priority="719" operator="equal">
      <formula>"ok"</formula>
    </cfRule>
  </conditionalFormatting>
  <conditionalFormatting sqref="K78:L78">
    <cfRule type="cellIs" dxfId="1184" priority="717" operator="lessThan">
      <formula>0</formula>
    </cfRule>
  </conditionalFormatting>
  <conditionalFormatting sqref="M78">
    <cfRule type="expression" dxfId="1183" priority="716">
      <formula>K78&lt;0</formula>
    </cfRule>
  </conditionalFormatting>
  <conditionalFormatting sqref="H78:I78">
    <cfRule type="cellIs" dxfId="1182" priority="715" operator="lessThan">
      <formula>0</formula>
    </cfRule>
  </conditionalFormatting>
  <conditionalFormatting sqref="J78">
    <cfRule type="expression" dxfId="1181" priority="714">
      <formula>H78&lt;0</formula>
    </cfRule>
  </conditionalFormatting>
  <conditionalFormatting sqref="N78:O78 Q78:R78 T78:U78 W78:X78 Z78:AA78 AC78:AD78 AF78:AG78 AI78:AJ78 AL78:AM78 AO78:AP78">
    <cfRule type="cellIs" dxfId="1180" priority="713" operator="lessThan">
      <formula>0</formula>
    </cfRule>
  </conditionalFormatting>
  <conditionalFormatting sqref="P78 S78 V78 Y78 AB78 AE78 AH78 AK78 AN78 AQ78">
    <cfRule type="expression" dxfId="1179" priority="712">
      <formula>N78&lt;0</formula>
    </cfRule>
  </conditionalFormatting>
  <conditionalFormatting sqref="H34:I34 H37:I37 H40:I40 H43:I43 H46:I46 H49:I49 H52:I52 H55:I55 H58:I58 H61:I61 H64:I64 H67:I67 H70:I70 H73:I73 H76:I76">
    <cfRule type="cellIs" dxfId="1178" priority="703" operator="lessThan">
      <formula>0</formula>
    </cfRule>
  </conditionalFormatting>
  <conditionalFormatting sqref="K34:L34 K37:L37 K40:L40 K43:L43 K46:L46 K49:L49 K52:L52 K55:L55 K58:L58 K61:L61 K64:L64 K67:L67 K70:L70 K73:L73 K76:L76">
    <cfRule type="cellIs" dxfId="1177" priority="702" operator="lessThan">
      <formula>0</formula>
    </cfRule>
  </conditionalFormatting>
  <conditionalFormatting sqref="N34:O34 N37:O37 N40:O40 N43:O43 N46:O46 N49:O49 N52:O52 N55:O55 N58:O58 N61:O61 N64:O64 N67:O67 N70:O70 N73:O73 N76:O76 Q34:R34 Q37:R37 Q40:R40 Q43:R43 Q46:R46 Q49:R49 Q52:R52 Q55:R55 Q58:R58 Q61:R61 Q64:R64 Q67:R67 Q70:R70 Q73:R73 Q76:R76 T34:U34 T37:U37 T40:U40 T43:U43 T46:U46 T49:U49 T52:U52 T55:U55 T58:U58 T61:U61 T64:U64 T67:U67 T70:U70 T73:U73 T76:U76 W34:X34 W37:X37 W40:X40 W43:X43 W46:X46 W49:X49 W52:X52 W55:X55 W58:X58 W61:X61 W64:X64 W67:X67 W70:X70 W73:X73 W76:X76 Z34:AA34 Z37:AA37 Z40:AA40 Z43:AA43 Z46:AA46 Z49:AA49 Z52:AA52 Z55:AA55 Z58:AA58 Z61:AA61 Z64:AA64 Z67:AA67 Z70:AA70 Z73:AA73 Z76:AA76 AC34:AD34 AC37:AD37 AC40:AD40 AC43:AD43 AC46:AD46 AC49:AD49 AC52:AD52 AC55:AD55 AC58:AD58 AC61:AD61 AC64:AD64 AC67:AD67 AC70:AD70 AC73:AD73 AC76:AD76 AF34:AG34 AF37:AG37 AF40:AG40 AF43:AG43 AF46:AG46 AF49:AG49 AF52:AG52 AF55:AG55 AF58:AG58 AF61:AG61 AF64:AG64 AF67:AG67 AF70:AG70 AF73:AG73 AF76:AG76 AI34:AJ34 AI37:AJ37 AI40:AJ40 AI43:AJ43 AI46:AJ46 AI49:AJ49 AI52:AJ52 AI55:AJ55 AI58:AJ58 AI61:AJ61 AI64:AJ64 AI67:AJ67 AI70:AJ70 AI73:AJ73 AI76:AJ76 AL34:AM34 AL37:AM37 AL40:AM40 AL43:AM43 AL46:AM46 AL49:AM49 AL52:AM52 AL55:AM55 AL58:AM58 AL61:AM61 AL64:AM64 AL67:AM67 AL70:AM70 AL73:AM73 AL76:AM76 AO34:AP34 AO37:AP37 AO40:AP40 AO43:AP43 AO46:AP46 AO49:AP49 AO52:AP52 AO55:AP55 AO58:AP58 AO61:AP61 AO64:AP64 AO67:AP67 AO70:AP70 AO73:AP73 AO76:AP76">
    <cfRule type="cellIs" dxfId="1176" priority="701" operator="lessThan">
      <formula>0</formula>
    </cfRule>
  </conditionalFormatting>
  <conditionalFormatting sqref="H113:I113">
    <cfRule type="cellIs" dxfId="1175" priority="670" operator="lessThan">
      <formula>0</formula>
    </cfRule>
  </conditionalFormatting>
  <conditionalFormatting sqref="K113:L113">
    <cfRule type="cellIs" dxfId="1174" priority="669" operator="lessThan">
      <formula>0</formula>
    </cfRule>
  </conditionalFormatting>
  <conditionalFormatting sqref="N113:O113 Q113:R113 T113:U113 W113:X113 Z113:AA113 AC113:AD113 AF113:AG113 AI113:AJ113 AL113:AM113 AO113:AP113">
    <cfRule type="cellIs" dxfId="1173" priority="668" operator="lessThan">
      <formula>0</formula>
    </cfRule>
  </conditionalFormatting>
  <conditionalFormatting sqref="H110:I110">
    <cfRule type="cellIs" dxfId="1172" priority="667" operator="lessThan">
      <formula>0</formula>
    </cfRule>
  </conditionalFormatting>
  <conditionalFormatting sqref="K110:L110">
    <cfRule type="cellIs" dxfId="1171" priority="666" operator="lessThan">
      <formula>0</formula>
    </cfRule>
  </conditionalFormatting>
  <conditionalFormatting sqref="N110:O110 Q110:R110 T110:U110 W110:X110 Z110:AA110 AC110:AD110 AF110:AG110 AI110:AJ110 AL110:AM110 AO110:AP110">
    <cfRule type="cellIs" dxfId="1170" priority="665" operator="lessThan">
      <formula>0</formula>
    </cfRule>
  </conditionalFormatting>
  <conditionalFormatting sqref="H116:I116 H119:I119 H122:I122 H125:I125 H128:I128 H131:I131 H134:I134 H137:I137 H140:I140 H143:I143">
    <cfRule type="cellIs" dxfId="1169" priority="636" operator="lessThan">
      <formula>0</formula>
    </cfRule>
  </conditionalFormatting>
  <conditionalFormatting sqref="K116:L116 K119:L119 K122:L122 K125:L125 K128:L128 K131:L131 K134:L134 K137:L137 K140:L140 K143:L143">
    <cfRule type="cellIs" dxfId="1168" priority="635" operator="lessThan">
      <formula>0</formula>
    </cfRule>
  </conditionalFormatting>
  <conditionalFormatting sqref="N116:O116 N119:O119 N122:O122 N125:O125 N128:O128 N131:O131 N134:O134 N137:O137 N140:O140 N143:O143 Q116:R116 Q119:R119 Q122:R122 Q125:R125 Q128:R128 Q131:R131 Q134:R134 Q137:R137 Q140:R140 Q143:R143 T116:U116 T119:U119 T122:U122 T125:U125 T128:U128 T131:U131 T134:U134 T137:U137 T140:U140 T143:U143 W116:X116 W119:X119 W122:X122 W125:X125 W128:X128 W131:X131 W134:X134 W137:X137 W140:X140 W143:X143 Z116:AA116 Z119:AA119 Z122:AA122 Z125:AA125 Z128:AA128 Z131:AA131 Z134:AA134 Z137:AA137 Z140:AA140 Z143:AA143 AC116:AD116 AC119:AD119 AC122:AD122 AC125:AD125 AC128:AD128 AC131:AD131 AC134:AD134 AC137:AD137 AC140:AD140 AC143:AD143 AF116:AG116 AF119:AG119 AF122:AG122 AF125:AG125 AF128:AG128 AF131:AG131 AF134:AG134 AF137:AG137 AF140:AG140 AF143:AG143 AI116:AJ116 AI119:AJ119 AI122:AJ122 AI125:AJ125 AI128:AJ128 AI131:AJ131 AI134:AJ134 AI137:AJ137 AI140:AJ140 AI143:AJ143 AL116:AM116 AL119:AM119 AL122:AM122 AL125:AM125 AL128:AM128 AL131:AM131 AL134:AM134 AL137:AM137 AL140:AM140 AL143:AM143 AO116:AP116 AO119:AP119 AO122:AP122 AO125:AP125 AO128:AP128 AO131:AP131 AO134:AP134 AO137:AP137 AO140:AP140 AO143:AP143">
    <cfRule type="cellIs" dxfId="1167" priority="634" operator="lessThan">
      <formula>0</formula>
    </cfRule>
  </conditionalFormatting>
  <conditionalFormatting sqref="F8">
    <cfRule type="cellIs" dxfId="1166" priority="633" operator="equal">
      <formula>"Revenu à configurer"</formula>
    </cfRule>
  </conditionalFormatting>
  <conditionalFormatting sqref="F9:F23">
    <cfRule type="cellIs" dxfId="1165" priority="632" operator="equal">
      <formula>"Revenu à configurer"</formula>
    </cfRule>
  </conditionalFormatting>
  <conditionalFormatting sqref="M83 P83 S83 V83">
    <cfRule type="cellIs" dxfId="1164" priority="630" operator="equal">
      <formula>"ec"</formula>
    </cfRule>
    <cfRule type="cellIs" dxfId="1163" priority="631" operator="equal">
      <formula>"ok"</formula>
    </cfRule>
  </conditionalFormatting>
  <conditionalFormatting sqref="J150">
    <cfRule type="cellIs" dxfId="1162" priority="628" operator="equal">
      <formula>"ec"</formula>
    </cfRule>
    <cfRule type="cellIs" dxfId="1161" priority="629" operator="equal">
      <formula>"ok"</formula>
    </cfRule>
  </conditionalFormatting>
  <conditionalFormatting sqref="P150 S150 V150 Y150 AB150 AE150 AH150 AK150 AN150 AQ150">
    <cfRule type="cellIs" dxfId="1160" priority="624" operator="equal">
      <formula>"ec"</formula>
    </cfRule>
    <cfRule type="cellIs" dxfId="1159" priority="625" operator="equal">
      <formula>"ok"</formula>
    </cfRule>
  </conditionalFormatting>
  <conditionalFormatting sqref="M150">
    <cfRule type="cellIs" dxfId="1158" priority="622" operator="equal">
      <formula>"ec"</formula>
    </cfRule>
    <cfRule type="cellIs" dxfId="1157" priority="623" operator="equal">
      <formula>"ok"</formula>
    </cfRule>
  </conditionalFormatting>
  <conditionalFormatting sqref="J32">
    <cfRule type="cellIs" dxfId="1156" priority="620" operator="equal">
      <formula>"ec"</formula>
    </cfRule>
    <cfRule type="cellIs" dxfId="1155" priority="621" operator="equal">
      <formula>"ok"</formula>
    </cfRule>
  </conditionalFormatting>
  <conditionalFormatting sqref="J33">
    <cfRule type="cellIs" dxfId="1154" priority="618" operator="equal">
      <formula>"ec"</formula>
    </cfRule>
    <cfRule type="cellIs" dxfId="1153" priority="619" operator="equal">
      <formula>"ok"</formula>
    </cfRule>
  </conditionalFormatting>
  <conditionalFormatting sqref="M33">
    <cfRule type="cellIs" dxfId="1152" priority="616" operator="equal">
      <formula>"ec"</formula>
    </cfRule>
    <cfRule type="cellIs" dxfId="1151" priority="617" operator="equal">
      <formula>"ok"</formula>
    </cfRule>
  </conditionalFormatting>
  <conditionalFormatting sqref="M32 P32 S32 V32 Y32 AB32 AE32 AH32 AK32 AN32 AQ32">
    <cfRule type="cellIs" dxfId="1150" priority="614" operator="equal">
      <formula>"ec"</formula>
    </cfRule>
    <cfRule type="cellIs" dxfId="1149" priority="615" operator="equal">
      <formula>"ok"</formula>
    </cfRule>
  </conditionalFormatting>
  <conditionalFormatting sqref="P33 S33 V33 Y33 AB33 AE33 AH33 AK33 AN33 AQ33">
    <cfRule type="cellIs" dxfId="1148" priority="612" operator="equal">
      <formula>"ec"</formula>
    </cfRule>
    <cfRule type="cellIs" dxfId="1147" priority="613" operator="equal">
      <formula>"ok"</formula>
    </cfRule>
  </conditionalFormatting>
  <conditionalFormatting sqref="J35">
    <cfRule type="cellIs" dxfId="1146" priority="610" operator="equal">
      <formula>"ec"</formula>
    </cfRule>
    <cfRule type="cellIs" dxfId="1145" priority="611" operator="equal">
      <formula>"ok"</formula>
    </cfRule>
  </conditionalFormatting>
  <conditionalFormatting sqref="J36">
    <cfRule type="cellIs" dxfId="1144" priority="608" operator="equal">
      <formula>"ec"</formula>
    </cfRule>
    <cfRule type="cellIs" dxfId="1143" priority="609" operator="equal">
      <formula>"ok"</formula>
    </cfRule>
  </conditionalFormatting>
  <conditionalFormatting sqref="M36">
    <cfRule type="cellIs" dxfId="1142" priority="606" operator="equal">
      <formula>"ec"</formula>
    </cfRule>
    <cfRule type="cellIs" dxfId="1141" priority="607" operator="equal">
      <formula>"ok"</formula>
    </cfRule>
  </conditionalFormatting>
  <conditionalFormatting sqref="M35 P35 S35 V35 Y35 AB35 AE35 AH35 AK35 AN35 AQ35">
    <cfRule type="cellIs" dxfId="1140" priority="604" operator="equal">
      <formula>"ec"</formula>
    </cfRule>
    <cfRule type="cellIs" dxfId="1139" priority="605" operator="equal">
      <formula>"ok"</formula>
    </cfRule>
  </conditionalFormatting>
  <conditionalFormatting sqref="P36 S36 V36 Y36 AB36 AE36 AH36 AK36 AN36 AQ36">
    <cfRule type="cellIs" dxfId="1138" priority="602" operator="equal">
      <formula>"ec"</formula>
    </cfRule>
    <cfRule type="cellIs" dxfId="1137" priority="603" operator="equal">
      <formula>"ok"</formula>
    </cfRule>
  </conditionalFormatting>
  <conditionalFormatting sqref="J38">
    <cfRule type="cellIs" dxfId="1136" priority="600" operator="equal">
      <formula>"ec"</formula>
    </cfRule>
    <cfRule type="cellIs" dxfId="1135" priority="601" operator="equal">
      <formula>"ok"</formula>
    </cfRule>
  </conditionalFormatting>
  <conditionalFormatting sqref="J39">
    <cfRule type="cellIs" dxfId="1134" priority="598" operator="equal">
      <formula>"ec"</formula>
    </cfRule>
    <cfRule type="cellIs" dxfId="1133" priority="599" operator="equal">
      <formula>"ok"</formula>
    </cfRule>
  </conditionalFormatting>
  <conditionalFormatting sqref="M39">
    <cfRule type="cellIs" dxfId="1132" priority="596" operator="equal">
      <formula>"ec"</formula>
    </cfRule>
    <cfRule type="cellIs" dxfId="1131" priority="597" operator="equal">
      <formula>"ok"</formula>
    </cfRule>
  </conditionalFormatting>
  <conditionalFormatting sqref="M38 P38 S38 V38 Y38 AB38 AE38 AH38 AK38 AN38 AQ38">
    <cfRule type="cellIs" dxfId="1130" priority="594" operator="equal">
      <formula>"ec"</formula>
    </cfRule>
    <cfRule type="cellIs" dxfId="1129" priority="595" operator="equal">
      <formula>"ok"</formula>
    </cfRule>
  </conditionalFormatting>
  <conditionalFormatting sqref="P39 S39 V39 Y39 AB39 AE39 AH39 AK39 AN39 AQ39">
    <cfRule type="cellIs" dxfId="1128" priority="592" operator="equal">
      <formula>"ec"</formula>
    </cfRule>
    <cfRule type="cellIs" dxfId="1127" priority="593" operator="equal">
      <formula>"ok"</formula>
    </cfRule>
  </conditionalFormatting>
  <conditionalFormatting sqref="J41">
    <cfRule type="cellIs" dxfId="1126" priority="590" operator="equal">
      <formula>"ec"</formula>
    </cfRule>
    <cfRule type="cellIs" dxfId="1125" priority="591" operator="equal">
      <formula>"ok"</formula>
    </cfRule>
  </conditionalFormatting>
  <conditionalFormatting sqref="J42">
    <cfRule type="cellIs" dxfId="1124" priority="588" operator="equal">
      <formula>"ec"</formula>
    </cfRule>
    <cfRule type="cellIs" dxfId="1123" priority="589" operator="equal">
      <formula>"ok"</formula>
    </cfRule>
  </conditionalFormatting>
  <conditionalFormatting sqref="M42">
    <cfRule type="cellIs" dxfId="1122" priority="586" operator="equal">
      <formula>"ec"</formula>
    </cfRule>
    <cfRule type="cellIs" dxfId="1121" priority="587" operator="equal">
      <formula>"ok"</formula>
    </cfRule>
  </conditionalFormatting>
  <conditionalFormatting sqref="M41 P41 S41 V41 Y41 AB41 AE41 AH41 AK41 AN41 AQ41">
    <cfRule type="cellIs" dxfId="1120" priority="584" operator="equal">
      <formula>"ec"</formula>
    </cfRule>
    <cfRule type="cellIs" dxfId="1119" priority="585" operator="equal">
      <formula>"ok"</formula>
    </cfRule>
  </conditionalFormatting>
  <conditionalFormatting sqref="P42 S42 V42 Y42 AB42 AE42 AH42 AK42 AN42 AQ42">
    <cfRule type="cellIs" dxfId="1118" priority="582" operator="equal">
      <formula>"ec"</formula>
    </cfRule>
    <cfRule type="cellIs" dxfId="1117" priority="583" operator="equal">
      <formula>"ok"</formula>
    </cfRule>
  </conditionalFormatting>
  <conditionalFormatting sqref="J44">
    <cfRule type="cellIs" dxfId="1116" priority="580" operator="equal">
      <formula>"ec"</formula>
    </cfRule>
    <cfRule type="cellIs" dxfId="1115" priority="581" operator="equal">
      <formula>"ok"</formula>
    </cfRule>
  </conditionalFormatting>
  <conditionalFormatting sqref="J45">
    <cfRule type="cellIs" dxfId="1114" priority="578" operator="equal">
      <formula>"ec"</formula>
    </cfRule>
    <cfRule type="cellIs" dxfId="1113" priority="579" operator="equal">
      <formula>"ok"</formula>
    </cfRule>
  </conditionalFormatting>
  <conditionalFormatting sqref="M45">
    <cfRule type="cellIs" dxfId="1112" priority="576" operator="equal">
      <formula>"ec"</formula>
    </cfRule>
    <cfRule type="cellIs" dxfId="1111" priority="577" operator="equal">
      <formula>"ok"</formula>
    </cfRule>
  </conditionalFormatting>
  <conditionalFormatting sqref="M44 P44 S44 V44 Y44 AB44 AE44 AH44 AK44 AN44 AQ44">
    <cfRule type="cellIs" dxfId="1110" priority="574" operator="equal">
      <formula>"ec"</formula>
    </cfRule>
    <cfRule type="cellIs" dxfId="1109" priority="575" operator="equal">
      <formula>"ok"</formula>
    </cfRule>
  </conditionalFormatting>
  <conditionalFormatting sqref="P45 S45 V45 Y45 AB45 AE45 AH45 AK45 AN45 AQ45">
    <cfRule type="cellIs" dxfId="1108" priority="572" operator="equal">
      <formula>"ec"</formula>
    </cfRule>
    <cfRule type="cellIs" dxfId="1107" priority="573" operator="equal">
      <formula>"ok"</formula>
    </cfRule>
  </conditionalFormatting>
  <conditionalFormatting sqref="J47">
    <cfRule type="cellIs" dxfId="1106" priority="570" operator="equal">
      <formula>"ec"</formula>
    </cfRule>
    <cfRule type="cellIs" dxfId="1105" priority="571" operator="equal">
      <formula>"ok"</formula>
    </cfRule>
  </conditionalFormatting>
  <conditionalFormatting sqref="J48">
    <cfRule type="cellIs" dxfId="1104" priority="568" operator="equal">
      <formula>"ec"</formula>
    </cfRule>
    <cfRule type="cellIs" dxfId="1103" priority="569" operator="equal">
      <formula>"ok"</formula>
    </cfRule>
  </conditionalFormatting>
  <conditionalFormatting sqref="M48">
    <cfRule type="cellIs" dxfId="1102" priority="566" operator="equal">
      <formula>"ec"</formula>
    </cfRule>
    <cfRule type="cellIs" dxfId="1101" priority="567" operator="equal">
      <formula>"ok"</formula>
    </cfRule>
  </conditionalFormatting>
  <conditionalFormatting sqref="M47 P47 S47 V47 Y47 AB47 AE47 AH47 AK47 AN47 AQ47">
    <cfRule type="cellIs" dxfId="1100" priority="564" operator="equal">
      <formula>"ec"</formula>
    </cfRule>
    <cfRule type="cellIs" dxfId="1099" priority="565" operator="equal">
      <formula>"ok"</formula>
    </cfRule>
  </conditionalFormatting>
  <conditionalFormatting sqref="P48 S48 V48 Y48 AB48 AE48 AH48 AK48 AN48 AQ48">
    <cfRule type="cellIs" dxfId="1098" priority="562" operator="equal">
      <formula>"ec"</formula>
    </cfRule>
    <cfRule type="cellIs" dxfId="1097" priority="563" operator="equal">
      <formula>"ok"</formula>
    </cfRule>
  </conditionalFormatting>
  <conditionalFormatting sqref="J50">
    <cfRule type="cellIs" dxfId="1096" priority="560" operator="equal">
      <formula>"ec"</formula>
    </cfRule>
    <cfRule type="cellIs" dxfId="1095" priority="561" operator="equal">
      <formula>"ok"</formula>
    </cfRule>
  </conditionalFormatting>
  <conditionalFormatting sqref="J51">
    <cfRule type="cellIs" dxfId="1094" priority="558" operator="equal">
      <formula>"ec"</formula>
    </cfRule>
    <cfRule type="cellIs" dxfId="1093" priority="559" operator="equal">
      <formula>"ok"</formula>
    </cfRule>
  </conditionalFormatting>
  <conditionalFormatting sqref="M51">
    <cfRule type="cellIs" dxfId="1092" priority="556" operator="equal">
      <formula>"ec"</formula>
    </cfRule>
    <cfRule type="cellIs" dxfId="1091" priority="557" operator="equal">
      <formula>"ok"</formula>
    </cfRule>
  </conditionalFormatting>
  <conditionalFormatting sqref="M50 P50 S50 V50 Y50 AB50 AE50 AH50 AK50 AN50 AQ50">
    <cfRule type="cellIs" dxfId="1090" priority="554" operator="equal">
      <formula>"ec"</formula>
    </cfRule>
    <cfRule type="cellIs" dxfId="1089" priority="555" operator="equal">
      <formula>"ok"</formula>
    </cfRule>
  </conditionalFormatting>
  <conditionalFormatting sqref="P51 S51 V51 Y51 AB51 AE51 AH51 AK51 AN51 AQ51">
    <cfRule type="cellIs" dxfId="1088" priority="552" operator="equal">
      <formula>"ec"</formula>
    </cfRule>
    <cfRule type="cellIs" dxfId="1087" priority="553" operator="equal">
      <formula>"ok"</formula>
    </cfRule>
  </conditionalFormatting>
  <conditionalFormatting sqref="J53">
    <cfRule type="cellIs" dxfId="1086" priority="550" operator="equal">
      <formula>"ec"</formula>
    </cfRule>
    <cfRule type="cellIs" dxfId="1085" priority="551" operator="equal">
      <formula>"ok"</formula>
    </cfRule>
  </conditionalFormatting>
  <conditionalFormatting sqref="J54">
    <cfRule type="cellIs" dxfId="1084" priority="548" operator="equal">
      <formula>"ec"</formula>
    </cfRule>
    <cfRule type="cellIs" dxfId="1083" priority="549" operator="equal">
      <formula>"ok"</formula>
    </cfRule>
  </conditionalFormatting>
  <conditionalFormatting sqref="M54">
    <cfRule type="cellIs" dxfId="1082" priority="546" operator="equal">
      <formula>"ec"</formula>
    </cfRule>
    <cfRule type="cellIs" dxfId="1081" priority="547" operator="equal">
      <formula>"ok"</formula>
    </cfRule>
  </conditionalFormatting>
  <conditionalFormatting sqref="M53 P53 S53 V53 Y53 AB53 AE53 AH53 AK53 AN53 AQ53">
    <cfRule type="cellIs" dxfId="1080" priority="544" operator="equal">
      <formula>"ec"</formula>
    </cfRule>
    <cfRule type="cellIs" dxfId="1079" priority="545" operator="equal">
      <formula>"ok"</formula>
    </cfRule>
  </conditionalFormatting>
  <conditionalFormatting sqref="P54 S54 V54 Y54 AB54 AE54 AH54 AK54 AN54 AQ54">
    <cfRule type="cellIs" dxfId="1078" priority="542" operator="equal">
      <formula>"ec"</formula>
    </cfRule>
    <cfRule type="cellIs" dxfId="1077" priority="543" operator="equal">
      <formula>"ok"</formula>
    </cfRule>
  </conditionalFormatting>
  <conditionalFormatting sqref="J56">
    <cfRule type="cellIs" dxfId="1076" priority="540" operator="equal">
      <formula>"ec"</formula>
    </cfRule>
    <cfRule type="cellIs" dxfId="1075" priority="541" operator="equal">
      <formula>"ok"</formula>
    </cfRule>
  </conditionalFormatting>
  <conditionalFormatting sqref="J57">
    <cfRule type="cellIs" dxfId="1074" priority="538" operator="equal">
      <formula>"ec"</formula>
    </cfRule>
    <cfRule type="cellIs" dxfId="1073" priority="539" operator="equal">
      <formula>"ok"</formula>
    </cfRule>
  </conditionalFormatting>
  <conditionalFormatting sqref="M57">
    <cfRule type="cellIs" dxfId="1072" priority="536" operator="equal">
      <formula>"ec"</formula>
    </cfRule>
    <cfRule type="cellIs" dxfId="1071" priority="537" operator="equal">
      <formula>"ok"</formula>
    </cfRule>
  </conditionalFormatting>
  <conditionalFormatting sqref="M56 P56 S56 V56 Y56 AB56 AE56 AH56 AK56 AN56 AQ56">
    <cfRule type="cellIs" dxfId="1070" priority="534" operator="equal">
      <formula>"ec"</formula>
    </cfRule>
    <cfRule type="cellIs" dxfId="1069" priority="535" operator="equal">
      <formula>"ok"</formula>
    </cfRule>
  </conditionalFormatting>
  <conditionalFormatting sqref="P57 S57 V57 Y57 AB57 AE57 AH57 AK57 AN57 AQ57">
    <cfRule type="cellIs" dxfId="1068" priority="532" operator="equal">
      <formula>"ec"</formula>
    </cfRule>
    <cfRule type="cellIs" dxfId="1067" priority="533" operator="equal">
      <formula>"ok"</formula>
    </cfRule>
  </conditionalFormatting>
  <conditionalFormatting sqref="J59">
    <cfRule type="cellIs" dxfId="1066" priority="530" operator="equal">
      <formula>"ec"</formula>
    </cfRule>
    <cfRule type="cellIs" dxfId="1065" priority="531" operator="equal">
      <formula>"ok"</formula>
    </cfRule>
  </conditionalFormatting>
  <conditionalFormatting sqref="J60">
    <cfRule type="cellIs" dxfId="1064" priority="528" operator="equal">
      <formula>"ec"</formula>
    </cfRule>
    <cfRule type="cellIs" dxfId="1063" priority="529" operator="equal">
      <formula>"ok"</formula>
    </cfRule>
  </conditionalFormatting>
  <conditionalFormatting sqref="M60">
    <cfRule type="cellIs" dxfId="1062" priority="526" operator="equal">
      <formula>"ec"</formula>
    </cfRule>
    <cfRule type="cellIs" dxfId="1061" priority="527" operator="equal">
      <formula>"ok"</formula>
    </cfRule>
  </conditionalFormatting>
  <conditionalFormatting sqref="M59 P59 S59 V59 Y59 AB59 AE59 AH59 AK59 AN59 AQ59">
    <cfRule type="cellIs" dxfId="1060" priority="524" operator="equal">
      <formula>"ec"</formula>
    </cfRule>
    <cfRule type="cellIs" dxfId="1059" priority="525" operator="equal">
      <formula>"ok"</formula>
    </cfRule>
  </conditionalFormatting>
  <conditionalFormatting sqref="P60 S60 V60 Y60 AB60 AE60 AH60 AK60 AN60 AQ60">
    <cfRule type="cellIs" dxfId="1058" priority="522" operator="equal">
      <formula>"ec"</formula>
    </cfRule>
    <cfRule type="cellIs" dxfId="1057" priority="523" operator="equal">
      <formula>"ok"</formula>
    </cfRule>
  </conditionalFormatting>
  <conditionalFormatting sqref="J62">
    <cfRule type="cellIs" dxfId="1056" priority="520" operator="equal">
      <formula>"ec"</formula>
    </cfRule>
    <cfRule type="cellIs" dxfId="1055" priority="521" operator="equal">
      <formula>"ok"</formula>
    </cfRule>
  </conditionalFormatting>
  <conditionalFormatting sqref="J63">
    <cfRule type="cellIs" dxfId="1054" priority="518" operator="equal">
      <formula>"ec"</formula>
    </cfRule>
    <cfRule type="cellIs" dxfId="1053" priority="519" operator="equal">
      <formula>"ok"</formula>
    </cfRule>
  </conditionalFormatting>
  <conditionalFormatting sqref="M63">
    <cfRule type="cellIs" dxfId="1052" priority="516" operator="equal">
      <formula>"ec"</formula>
    </cfRule>
    <cfRule type="cellIs" dxfId="1051" priority="517" operator="equal">
      <formula>"ok"</formula>
    </cfRule>
  </conditionalFormatting>
  <conditionalFormatting sqref="M62 P62 S62 V62 Y62 AB62 AE62 AH62 AK62 AN62 AQ62">
    <cfRule type="cellIs" dxfId="1050" priority="514" operator="equal">
      <formula>"ec"</formula>
    </cfRule>
    <cfRule type="cellIs" dxfId="1049" priority="515" operator="equal">
      <formula>"ok"</formula>
    </cfRule>
  </conditionalFormatting>
  <conditionalFormatting sqref="P63 S63 V63 Y63 AB63 AE63 AH63 AK63 AN63 AQ63">
    <cfRule type="cellIs" dxfId="1048" priority="512" operator="equal">
      <formula>"ec"</formula>
    </cfRule>
    <cfRule type="cellIs" dxfId="1047" priority="513" operator="equal">
      <formula>"ok"</formula>
    </cfRule>
  </conditionalFormatting>
  <conditionalFormatting sqref="J65">
    <cfRule type="cellIs" dxfId="1046" priority="510" operator="equal">
      <formula>"ec"</formula>
    </cfRule>
    <cfRule type="cellIs" dxfId="1045" priority="511" operator="equal">
      <formula>"ok"</formula>
    </cfRule>
  </conditionalFormatting>
  <conditionalFormatting sqref="J66">
    <cfRule type="cellIs" dxfId="1044" priority="508" operator="equal">
      <formula>"ec"</formula>
    </cfRule>
    <cfRule type="cellIs" dxfId="1043" priority="509" operator="equal">
      <formula>"ok"</formula>
    </cfRule>
  </conditionalFormatting>
  <conditionalFormatting sqref="M66">
    <cfRule type="cellIs" dxfId="1042" priority="506" operator="equal">
      <formula>"ec"</formula>
    </cfRule>
    <cfRule type="cellIs" dxfId="1041" priority="507" operator="equal">
      <formula>"ok"</formula>
    </cfRule>
  </conditionalFormatting>
  <conditionalFormatting sqref="M65 P65 S65 V65 Y65 AB65 AE65 AH65 AK65 AN65 AQ65">
    <cfRule type="cellIs" dxfId="1040" priority="504" operator="equal">
      <formula>"ec"</formula>
    </cfRule>
    <cfRule type="cellIs" dxfId="1039" priority="505" operator="equal">
      <formula>"ok"</formula>
    </cfRule>
  </conditionalFormatting>
  <conditionalFormatting sqref="P66 S66 V66 Y66 AB66 AE66 AH66 AK66 AN66 AQ66">
    <cfRule type="cellIs" dxfId="1038" priority="502" operator="equal">
      <formula>"ec"</formula>
    </cfRule>
    <cfRule type="cellIs" dxfId="1037" priority="503" operator="equal">
      <formula>"ok"</formula>
    </cfRule>
  </conditionalFormatting>
  <conditionalFormatting sqref="J68">
    <cfRule type="cellIs" dxfId="1036" priority="500" operator="equal">
      <formula>"ec"</formula>
    </cfRule>
    <cfRule type="cellIs" dxfId="1035" priority="501" operator="equal">
      <formula>"ok"</formula>
    </cfRule>
  </conditionalFormatting>
  <conditionalFormatting sqref="J69">
    <cfRule type="cellIs" dxfId="1034" priority="498" operator="equal">
      <formula>"ec"</formula>
    </cfRule>
    <cfRule type="cellIs" dxfId="1033" priority="499" operator="equal">
      <formula>"ok"</formula>
    </cfRule>
  </conditionalFormatting>
  <conditionalFormatting sqref="M69">
    <cfRule type="cellIs" dxfId="1032" priority="496" operator="equal">
      <formula>"ec"</formula>
    </cfRule>
    <cfRule type="cellIs" dxfId="1031" priority="497" operator="equal">
      <formula>"ok"</formula>
    </cfRule>
  </conditionalFormatting>
  <conditionalFormatting sqref="M68 P68 S68 V68 Y68 AB68 AE68 AH68 AK68 AN68 AQ68">
    <cfRule type="cellIs" dxfId="1030" priority="494" operator="equal">
      <formula>"ec"</formula>
    </cfRule>
    <cfRule type="cellIs" dxfId="1029" priority="495" operator="equal">
      <formula>"ok"</formula>
    </cfRule>
  </conditionalFormatting>
  <conditionalFormatting sqref="P69 S69 V69 Y69 AB69 AE69 AH69 AK69 AN69 AQ69">
    <cfRule type="cellIs" dxfId="1028" priority="492" operator="equal">
      <formula>"ec"</formula>
    </cfRule>
    <cfRule type="cellIs" dxfId="1027" priority="493" operator="equal">
      <formula>"ok"</formula>
    </cfRule>
  </conditionalFormatting>
  <conditionalFormatting sqref="J71">
    <cfRule type="cellIs" dxfId="1026" priority="490" operator="equal">
      <formula>"ec"</formula>
    </cfRule>
    <cfRule type="cellIs" dxfId="1025" priority="491" operator="equal">
      <formula>"ok"</formula>
    </cfRule>
  </conditionalFormatting>
  <conditionalFormatting sqref="J72">
    <cfRule type="cellIs" dxfId="1024" priority="488" operator="equal">
      <formula>"ec"</formula>
    </cfRule>
    <cfRule type="cellIs" dxfId="1023" priority="489" operator="equal">
      <formula>"ok"</formula>
    </cfRule>
  </conditionalFormatting>
  <conditionalFormatting sqref="M72">
    <cfRule type="cellIs" dxfId="1022" priority="486" operator="equal">
      <formula>"ec"</formula>
    </cfRule>
    <cfRule type="cellIs" dxfId="1021" priority="487" operator="equal">
      <formula>"ok"</formula>
    </cfRule>
  </conditionalFormatting>
  <conditionalFormatting sqref="M71 P71 S71 V71 Y71 AB71 AE71 AH71 AK71 AN71 AQ71">
    <cfRule type="cellIs" dxfId="1020" priority="484" operator="equal">
      <formula>"ec"</formula>
    </cfRule>
    <cfRule type="cellIs" dxfId="1019" priority="485" operator="equal">
      <formula>"ok"</formula>
    </cfRule>
  </conditionalFormatting>
  <conditionalFormatting sqref="P72 S72 V72 Y72 AB72 AE72 AH72 AK72 AN72 AQ72">
    <cfRule type="cellIs" dxfId="1018" priority="482" operator="equal">
      <formula>"ec"</formula>
    </cfRule>
    <cfRule type="cellIs" dxfId="1017" priority="483" operator="equal">
      <formula>"ok"</formula>
    </cfRule>
  </conditionalFormatting>
  <conditionalFormatting sqref="J74">
    <cfRule type="cellIs" dxfId="1016" priority="480" operator="equal">
      <formula>"ec"</formula>
    </cfRule>
    <cfRule type="cellIs" dxfId="1015" priority="481" operator="equal">
      <formula>"ok"</formula>
    </cfRule>
  </conditionalFormatting>
  <conditionalFormatting sqref="J75">
    <cfRule type="cellIs" dxfId="1014" priority="478" operator="equal">
      <formula>"ec"</formula>
    </cfRule>
    <cfRule type="cellIs" dxfId="1013" priority="479" operator="equal">
      <formula>"ok"</formula>
    </cfRule>
  </conditionalFormatting>
  <conditionalFormatting sqref="M75">
    <cfRule type="cellIs" dxfId="1012" priority="476" operator="equal">
      <formula>"ec"</formula>
    </cfRule>
    <cfRule type="cellIs" dxfId="1011" priority="477" operator="equal">
      <formula>"ok"</formula>
    </cfRule>
  </conditionalFormatting>
  <conditionalFormatting sqref="M74 P74 S74 V74 Y74 AB74 AE74 AH74 AK74 AN74 AQ74">
    <cfRule type="cellIs" dxfId="1010" priority="474" operator="equal">
      <formula>"ec"</formula>
    </cfRule>
    <cfRule type="cellIs" dxfId="1009" priority="475" operator="equal">
      <formula>"ok"</formula>
    </cfRule>
  </conditionalFormatting>
  <conditionalFormatting sqref="P75 S75 V75 Y75 AB75 AE75 AH75 AK75 AN75 AQ75">
    <cfRule type="cellIs" dxfId="1008" priority="472" operator="equal">
      <formula>"ec"</formula>
    </cfRule>
    <cfRule type="cellIs" dxfId="1007" priority="473" operator="equal">
      <formula>"ok"</formula>
    </cfRule>
  </conditionalFormatting>
  <conditionalFormatting sqref="J85">
    <cfRule type="cellIs" dxfId="1006" priority="470" operator="equal">
      <formula>"ec"</formula>
    </cfRule>
    <cfRule type="cellIs" dxfId="1005" priority="471" operator="equal">
      <formula>"ok"</formula>
    </cfRule>
  </conditionalFormatting>
  <conditionalFormatting sqref="Y85">
    <cfRule type="cellIs" dxfId="1004" priority="468" operator="equal">
      <formula>"ec"</formula>
    </cfRule>
    <cfRule type="cellIs" dxfId="1003" priority="469" operator="equal">
      <formula>"ok"</formula>
    </cfRule>
  </conditionalFormatting>
  <conditionalFormatting sqref="AB85">
    <cfRule type="cellIs" dxfId="1002" priority="466" operator="equal">
      <formula>"ec"</formula>
    </cfRule>
    <cfRule type="cellIs" dxfId="1001" priority="467" operator="equal">
      <formula>"ok"</formula>
    </cfRule>
  </conditionalFormatting>
  <conditionalFormatting sqref="AE85">
    <cfRule type="cellIs" dxfId="1000" priority="464" operator="equal">
      <formula>"ec"</formula>
    </cfRule>
    <cfRule type="cellIs" dxfId="999" priority="465" operator="equal">
      <formula>"ok"</formula>
    </cfRule>
  </conditionalFormatting>
  <conditionalFormatting sqref="AH85">
    <cfRule type="cellIs" dxfId="998" priority="462" operator="equal">
      <formula>"ec"</formula>
    </cfRule>
    <cfRule type="cellIs" dxfId="997" priority="463" operator="equal">
      <formula>"ok"</formula>
    </cfRule>
  </conditionalFormatting>
  <conditionalFormatting sqref="AK85">
    <cfRule type="cellIs" dxfId="996" priority="460" operator="equal">
      <formula>"ec"</formula>
    </cfRule>
    <cfRule type="cellIs" dxfId="995" priority="461" operator="equal">
      <formula>"ok"</formula>
    </cfRule>
  </conditionalFormatting>
  <conditionalFormatting sqref="AN85">
    <cfRule type="cellIs" dxfId="994" priority="458" operator="equal">
      <formula>"ec"</formula>
    </cfRule>
    <cfRule type="cellIs" dxfId="993" priority="459" operator="equal">
      <formula>"ok"</formula>
    </cfRule>
  </conditionalFormatting>
  <conditionalFormatting sqref="AQ85">
    <cfRule type="cellIs" dxfId="992" priority="456" operator="equal">
      <formula>"ec"</formula>
    </cfRule>
    <cfRule type="cellIs" dxfId="991" priority="457" operator="equal">
      <formula>"ok"</formula>
    </cfRule>
  </conditionalFormatting>
  <conditionalFormatting sqref="M85 P85 S85 V85">
    <cfRule type="cellIs" dxfId="990" priority="454" operator="equal">
      <formula>"ec"</formula>
    </cfRule>
    <cfRule type="cellIs" dxfId="989" priority="455" operator="equal">
      <formula>"ok"</formula>
    </cfRule>
  </conditionalFormatting>
  <conditionalFormatting sqref="J87">
    <cfRule type="cellIs" dxfId="988" priority="452" operator="equal">
      <formula>"ec"</formula>
    </cfRule>
    <cfRule type="cellIs" dxfId="987" priority="453" operator="equal">
      <formula>"ok"</formula>
    </cfRule>
  </conditionalFormatting>
  <conditionalFormatting sqref="Y87">
    <cfRule type="cellIs" dxfId="986" priority="450" operator="equal">
      <formula>"ec"</formula>
    </cfRule>
    <cfRule type="cellIs" dxfId="985" priority="451" operator="equal">
      <formula>"ok"</formula>
    </cfRule>
  </conditionalFormatting>
  <conditionalFormatting sqref="AB87">
    <cfRule type="cellIs" dxfId="984" priority="448" operator="equal">
      <formula>"ec"</formula>
    </cfRule>
    <cfRule type="cellIs" dxfId="983" priority="449" operator="equal">
      <formula>"ok"</formula>
    </cfRule>
  </conditionalFormatting>
  <conditionalFormatting sqref="AE87">
    <cfRule type="cellIs" dxfId="982" priority="446" operator="equal">
      <formula>"ec"</formula>
    </cfRule>
    <cfRule type="cellIs" dxfId="981" priority="447" operator="equal">
      <formula>"ok"</formula>
    </cfRule>
  </conditionalFormatting>
  <conditionalFormatting sqref="AH87">
    <cfRule type="cellIs" dxfId="980" priority="444" operator="equal">
      <formula>"ec"</formula>
    </cfRule>
    <cfRule type="cellIs" dxfId="979" priority="445" operator="equal">
      <formula>"ok"</formula>
    </cfRule>
  </conditionalFormatting>
  <conditionalFormatting sqref="AK87">
    <cfRule type="cellIs" dxfId="978" priority="442" operator="equal">
      <formula>"ec"</formula>
    </cfRule>
    <cfRule type="cellIs" dxfId="977" priority="443" operator="equal">
      <formula>"ok"</formula>
    </cfRule>
  </conditionalFormatting>
  <conditionalFormatting sqref="AN87">
    <cfRule type="cellIs" dxfId="976" priority="440" operator="equal">
      <formula>"ec"</formula>
    </cfRule>
    <cfRule type="cellIs" dxfId="975" priority="441" operator="equal">
      <formula>"ok"</formula>
    </cfRule>
  </conditionalFormatting>
  <conditionalFormatting sqref="AQ87">
    <cfRule type="cellIs" dxfId="974" priority="438" operator="equal">
      <formula>"ec"</formula>
    </cfRule>
    <cfRule type="cellIs" dxfId="973" priority="439" operator="equal">
      <formula>"ok"</formula>
    </cfRule>
  </conditionalFormatting>
  <conditionalFormatting sqref="M87 P87 S87 V87">
    <cfRule type="cellIs" dxfId="972" priority="436" operator="equal">
      <formula>"ec"</formula>
    </cfRule>
    <cfRule type="cellIs" dxfId="971" priority="437" operator="equal">
      <formula>"ok"</formula>
    </cfRule>
  </conditionalFormatting>
  <conditionalFormatting sqref="J89">
    <cfRule type="cellIs" dxfId="970" priority="434" operator="equal">
      <formula>"ec"</formula>
    </cfRule>
    <cfRule type="cellIs" dxfId="969" priority="435" operator="equal">
      <formula>"ok"</formula>
    </cfRule>
  </conditionalFormatting>
  <conditionalFormatting sqref="Y89">
    <cfRule type="cellIs" dxfId="968" priority="432" operator="equal">
      <formula>"ec"</formula>
    </cfRule>
    <cfRule type="cellIs" dxfId="967" priority="433" operator="equal">
      <formula>"ok"</formula>
    </cfRule>
  </conditionalFormatting>
  <conditionalFormatting sqref="AB89">
    <cfRule type="cellIs" dxfId="966" priority="430" operator="equal">
      <formula>"ec"</formula>
    </cfRule>
    <cfRule type="cellIs" dxfId="965" priority="431" operator="equal">
      <formula>"ok"</formula>
    </cfRule>
  </conditionalFormatting>
  <conditionalFormatting sqref="AE89">
    <cfRule type="cellIs" dxfId="964" priority="428" operator="equal">
      <formula>"ec"</formula>
    </cfRule>
    <cfRule type="cellIs" dxfId="963" priority="429" operator="equal">
      <formula>"ok"</formula>
    </cfRule>
  </conditionalFormatting>
  <conditionalFormatting sqref="AH89">
    <cfRule type="cellIs" dxfId="962" priority="426" operator="equal">
      <formula>"ec"</formula>
    </cfRule>
    <cfRule type="cellIs" dxfId="961" priority="427" operator="equal">
      <formula>"ok"</formula>
    </cfRule>
  </conditionalFormatting>
  <conditionalFormatting sqref="AK89">
    <cfRule type="cellIs" dxfId="960" priority="424" operator="equal">
      <formula>"ec"</formula>
    </cfRule>
    <cfRule type="cellIs" dxfId="959" priority="425" operator="equal">
      <formula>"ok"</formula>
    </cfRule>
  </conditionalFormatting>
  <conditionalFormatting sqref="AN89">
    <cfRule type="cellIs" dxfId="958" priority="422" operator="equal">
      <formula>"ec"</formula>
    </cfRule>
    <cfRule type="cellIs" dxfId="957" priority="423" operator="equal">
      <formula>"ok"</formula>
    </cfRule>
  </conditionalFormatting>
  <conditionalFormatting sqref="AQ89">
    <cfRule type="cellIs" dxfId="956" priority="420" operator="equal">
      <formula>"ec"</formula>
    </cfRule>
    <cfRule type="cellIs" dxfId="955" priority="421" operator="equal">
      <formula>"ok"</formula>
    </cfRule>
  </conditionalFormatting>
  <conditionalFormatting sqref="M89 P89 S89 V89">
    <cfRule type="cellIs" dxfId="954" priority="418" operator="equal">
      <formula>"ec"</formula>
    </cfRule>
    <cfRule type="cellIs" dxfId="953" priority="419" operator="equal">
      <formula>"ok"</formula>
    </cfRule>
  </conditionalFormatting>
  <conditionalFormatting sqref="J91">
    <cfRule type="cellIs" dxfId="952" priority="416" operator="equal">
      <formula>"ec"</formula>
    </cfRule>
    <cfRule type="cellIs" dxfId="951" priority="417" operator="equal">
      <formula>"ok"</formula>
    </cfRule>
  </conditionalFormatting>
  <conditionalFormatting sqref="Y91">
    <cfRule type="cellIs" dxfId="950" priority="414" operator="equal">
      <formula>"ec"</formula>
    </cfRule>
    <cfRule type="cellIs" dxfId="949" priority="415" operator="equal">
      <formula>"ok"</formula>
    </cfRule>
  </conditionalFormatting>
  <conditionalFormatting sqref="AB91">
    <cfRule type="cellIs" dxfId="948" priority="412" operator="equal">
      <formula>"ec"</formula>
    </cfRule>
    <cfRule type="cellIs" dxfId="947" priority="413" operator="equal">
      <formula>"ok"</formula>
    </cfRule>
  </conditionalFormatting>
  <conditionalFormatting sqref="AE91">
    <cfRule type="cellIs" dxfId="946" priority="410" operator="equal">
      <formula>"ec"</formula>
    </cfRule>
    <cfRule type="cellIs" dxfId="945" priority="411" operator="equal">
      <formula>"ok"</formula>
    </cfRule>
  </conditionalFormatting>
  <conditionalFormatting sqref="AH91">
    <cfRule type="cellIs" dxfId="944" priority="408" operator="equal">
      <formula>"ec"</formula>
    </cfRule>
    <cfRule type="cellIs" dxfId="943" priority="409" operator="equal">
      <formula>"ok"</formula>
    </cfRule>
  </conditionalFormatting>
  <conditionalFormatting sqref="AK91">
    <cfRule type="cellIs" dxfId="942" priority="406" operator="equal">
      <formula>"ec"</formula>
    </cfRule>
    <cfRule type="cellIs" dxfId="941" priority="407" operator="equal">
      <formula>"ok"</formula>
    </cfRule>
  </conditionalFormatting>
  <conditionalFormatting sqref="AN91">
    <cfRule type="cellIs" dxfId="940" priority="404" operator="equal">
      <formula>"ec"</formula>
    </cfRule>
    <cfRule type="cellIs" dxfId="939" priority="405" operator="equal">
      <formula>"ok"</formula>
    </cfRule>
  </conditionalFormatting>
  <conditionalFormatting sqref="AQ91">
    <cfRule type="cellIs" dxfId="938" priority="402" operator="equal">
      <formula>"ec"</formula>
    </cfRule>
    <cfRule type="cellIs" dxfId="937" priority="403" operator="equal">
      <formula>"ok"</formula>
    </cfRule>
  </conditionalFormatting>
  <conditionalFormatting sqref="M91 P91 S91 V91">
    <cfRule type="cellIs" dxfId="936" priority="400" operator="equal">
      <formula>"ec"</formula>
    </cfRule>
    <cfRule type="cellIs" dxfId="935" priority="401" operator="equal">
      <formula>"ok"</formula>
    </cfRule>
  </conditionalFormatting>
  <conditionalFormatting sqref="J93">
    <cfRule type="cellIs" dxfId="934" priority="398" operator="equal">
      <formula>"ec"</formula>
    </cfRule>
    <cfRule type="cellIs" dxfId="933" priority="399" operator="equal">
      <formula>"ok"</formula>
    </cfRule>
  </conditionalFormatting>
  <conditionalFormatting sqref="Y93">
    <cfRule type="cellIs" dxfId="932" priority="396" operator="equal">
      <formula>"ec"</formula>
    </cfRule>
    <cfRule type="cellIs" dxfId="931" priority="397" operator="equal">
      <formula>"ok"</formula>
    </cfRule>
  </conditionalFormatting>
  <conditionalFormatting sqref="AB93">
    <cfRule type="cellIs" dxfId="930" priority="394" operator="equal">
      <formula>"ec"</formula>
    </cfRule>
    <cfRule type="cellIs" dxfId="929" priority="395" operator="equal">
      <formula>"ok"</formula>
    </cfRule>
  </conditionalFormatting>
  <conditionalFormatting sqref="AE93">
    <cfRule type="cellIs" dxfId="928" priority="392" operator="equal">
      <formula>"ec"</formula>
    </cfRule>
    <cfRule type="cellIs" dxfId="927" priority="393" operator="equal">
      <formula>"ok"</formula>
    </cfRule>
  </conditionalFormatting>
  <conditionalFormatting sqref="AH93">
    <cfRule type="cellIs" dxfId="926" priority="390" operator="equal">
      <formula>"ec"</formula>
    </cfRule>
    <cfRule type="cellIs" dxfId="925" priority="391" operator="equal">
      <formula>"ok"</formula>
    </cfRule>
  </conditionalFormatting>
  <conditionalFormatting sqref="AK93">
    <cfRule type="cellIs" dxfId="924" priority="388" operator="equal">
      <formula>"ec"</formula>
    </cfRule>
    <cfRule type="cellIs" dxfId="923" priority="389" operator="equal">
      <formula>"ok"</formula>
    </cfRule>
  </conditionalFormatting>
  <conditionalFormatting sqref="AN93">
    <cfRule type="cellIs" dxfId="922" priority="386" operator="equal">
      <formula>"ec"</formula>
    </cfRule>
    <cfRule type="cellIs" dxfId="921" priority="387" operator="equal">
      <formula>"ok"</formula>
    </cfRule>
  </conditionalFormatting>
  <conditionalFormatting sqref="AQ93">
    <cfRule type="cellIs" dxfId="920" priority="384" operator="equal">
      <formula>"ec"</formula>
    </cfRule>
    <cfRule type="cellIs" dxfId="919" priority="385" operator="equal">
      <formula>"ok"</formula>
    </cfRule>
  </conditionalFormatting>
  <conditionalFormatting sqref="M93 P93 S93 V93">
    <cfRule type="cellIs" dxfId="918" priority="382" operator="equal">
      <formula>"ec"</formula>
    </cfRule>
    <cfRule type="cellIs" dxfId="917" priority="383" operator="equal">
      <formula>"ok"</formula>
    </cfRule>
  </conditionalFormatting>
  <conditionalFormatting sqref="J95">
    <cfRule type="cellIs" dxfId="916" priority="380" operator="equal">
      <formula>"ec"</formula>
    </cfRule>
    <cfRule type="cellIs" dxfId="915" priority="381" operator="equal">
      <formula>"ok"</formula>
    </cfRule>
  </conditionalFormatting>
  <conditionalFormatting sqref="Y95">
    <cfRule type="cellIs" dxfId="914" priority="378" operator="equal">
      <formula>"ec"</formula>
    </cfRule>
    <cfRule type="cellIs" dxfId="913" priority="379" operator="equal">
      <formula>"ok"</formula>
    </cfRule>
  </conditionalFormatting>
  <conditionalFormatting sqref="AB95">
    <cfRule type="cellIs" dxfId="912" priority="376" operator="equal">
      <formula>"ec"</formula>
    </cfRule>
    <cfRule type="cellIs" dxfId="911" priority="377" operator="equal">
      <formula>"ok"</formula>
    </cfRule>
  </conditionalFormatting>
  <conditionalFormatting sqref="AE95">
    <cfRule type="cellIs" dxfId="910" priority="374" operator="equal">
      <formula>"ec"</formula>
    </cfRule>
    <cfRule type="cellIs" dxfId="909" priority="375" operator="equal">
      <formula>"ok"</formula>
    </cfRule>
  </conditionalFormatting>
  <conditionalFormatting sqref="AH95">
    <cfRule type="cellIs" dxfId="908" priority="372" operator="equal">
      <formula>"ec"</formula>
    </cfRule>
    <cfRule type="cellIs" dxfId="907" priority="373" operator="equal">
      <formula>"ok"</formula>
    </cfRule>
  </conditionalFormatting>
  <conditionalFormatting sqref="AK95">
    <cfRule type="cellIs" dxfId="906" priority="370" operator="equal">
      <formula>"ec"</formula>
    </cfRule>
    <cfRule type="cellIs" dxfId="905" priority="371" operator="equal">
      <formula>"ok"</formula>
    </cfRule>
  </conditionalFormatting>
  <conditionalFormatting sqref="AN95">
    <cfRule type="cellIs" dxfId="904" priority="368" operator="equal">
      <formula>"ec"</formula>
    </cfRule>
    <cfRule type="cellIs" dxfId="903" priority="369" operator="equal">
      <formula>"ok"</formula>
    </cfRule>
  </conditionalFormatting>
  <conditionalFormatting sqref="AQ95">
    <cfRule type="cellIs" dxfId="902" priority="366" operator="equal">
      <formula>"ec"</formula>
    </cfRule>
    <cfRule type="cellIs" dxfId="901" priority="367" operator="equal">
      <formula>"ok"</formula>
    </cfRule>
  </conditionalFormatting>
  <conditionalFormatting sqref="M95 P95 S95 V95">
    <cfRule type="cellIs" dxfId="900" priority="364" operator="equal">
      <formula>"ec"</formula>
    </cfRule>
    <cfRule type="cellIs" dxfId="899" priority="365" operator="equal">
      <formula>"ok"</formula>
    </cfRule>
  </conditionalFormatting>
  <conditionalFormatting sqref="J97">
    <cfRule type="cellIs" dxfId="898" priority="362" operator="equal">
      <formula>"ec"</formula>
    </cfRule>
    <cfRule type="cellIs" dxfId="897" priority="363" operator="equal">
      <formula>"ok"</formula>
    </cfRule>
  </conditionalFormatting>
  <conditionalFormatting sqref="Y97">
    <cfRule type="cellIs" dxfId="896" priority="360" operator="equal">
      <formula>"ec"</formula>
    </cfRule>
    <cfRule type="cellIs" dxfId="895" priority="361" operator="equal">
      <formula>"ok"</formula>
    </cfRule>
  </conditionalFormatting>
  <conditionalFormatting sqref="AB97">
    <cfRule type="cellIs" dxfId="894" priority="358" operator="equal">
      <formula>"ec"</formula>
    </cfRule>
    <cfRule type="cellIs" dxfId="893" priority="359" operator="equal">
      <formula>"ok"</formula>
    </cfRule>
  </conditionalFormatting>
  <conditionalFormatting sqref="AE97">
    <cfRule type="cellIs" dxfId="892" priority="356" operator="equal">
      <formula>"ec"</formula>
    </cfRule>
    <cfRule type="cellIs" dxfId="891" priority="357" operator="equal">
      <formula>"ok"</formula>
    </cfRule>
  </conditionalFormatting>
  <conditionalFormatting sqref="AH97">
    <cfRule type="cellIs" dxfId="890" priority="354" operator="equal">
      <formula>"ec"</formula>
    </cfRule>
    <cfRule type="cellIs" dxfId="889" priority="355" operator="equal">
      <formula>"ok"</formula>
    </cfRule>
  </conditionalFormatting>
  <conditionalFormatting sqref="AK97">
    <cfRule type="cellIs" dxfId="888" priority="352" operator="equal">
      <formula>"ec"</formula>
    </cfRule>
    <cfRule type="cellIs" dxfId="887" priority="353" operator="equal">
      <formula>"ok"</formula>
    </cfRule>
  </conditionalFormatting>
  <conditionalFormatting sqref="AN97">
    <cfRule type="cellIs" dxfId="886" priority="350" operator="equal">
      <formula>"ec"</formula>
    </cfRule>
    <cfRule type="cellIs" dxfId="885" priority="351" operator="equal">
      <formula>"ok"</formula>
    </cfRule>
  </conditionalFormatting>
  <conditionalFormatting sqref="AQ97">
    <cfRule type="cellIs" dxfId="884" priority="348" operator="equal">
      <formula>"ec"</formula>
    </cfRule>
    <cfRule type="cellIs" dxfId="883" priority="349" operator="equal">
      <formula>"ok"</formula>
    </cfRule>
  </conditionalFormatting>
  <conditionalFormatting sqref="M97 P97 S97 V97">
    <cfRule type="cellIs" dxfId="882" priority="346" operator="equal">
      <formula>"ec"</formula>
    </cfRule>
    <cfRule type="cellIs" dxfId="881" priority="347" operator="equal">
      <formula>"ok"</formula>
    </cfRule>
  </conditionalFormatting>
  <conditionalFormatting sqref="J99">
    <cfRule type="cellIs" dxfId="880" priority="344" operator="equal">
      <formula>"ec"</formula>
    </cfRule>
    <cfRule type="cellIs" dxfId="879" priority="345" operator="equal">
      <formula>"ok"</formula>
    </cfRule>
  </conditionalFormatting>
  <conditionalFormatting sqref="Y99">
    <cfRule type="cellIs" dxfId="878" priority="342" operator="equal">
      <formula>"ec"</formula>
    </cfRule>
    <cfRule type="cellIs" dxfId="877" priority="343" operator="equal">
      <formula>"ok"</formula>
    </cfRule>
  </conditionalFormatting>
  <conditionalFormatting sqref="AB99">
    <cfRule type="cellIs" dxfId="876" priority="340" operator="equal">
      <formula>"ec"</formula>
    </cfRule>
    <cfRule type="cellIs" dxfId="875" priority="341" operator="equal">
      <formula>"ok"</formula>
    </cfRule>
  </conditionalFormatting>
  <conditionalFormatting sqref="AE99">
    <cfRule type="cellIs" dxfId="874" priority="338" operator="equal">
      <formula>"ec"</formula>
    </cfRule>
    <cfRule type="cellIs" dxfId="873" priority="339" operator="equal">
      <formula>"ok"</formula>
    </cfRule>
  </conditionalFormatting>
  <conditionalFormatting sqref="AH99">
    <cfRule type="cellIs" dxfId="872" priority="336" operator="equal">
      <formula>"ec"</formula>
    </cfRule>
    <cfRule type="cellIs" dxfId="871" priority="337" operator="equal">
      <formula>"ok"</formula>
    </cfRule>
  </conditionalFormatting>
  <conditionalFormatting sqref="AK99">
    <cfRule type="cellIs" dxfId="870" priority="334" operator="equal">
      <formula>"ec"</formula>
    </cfRule>
    <cfRule type="cellIs" dxfId="869" priority="335" operator="equal">
      <formula>"ok"</formula>
    </cfRule>
  </conditionalFormatting>
  <conditionalFormatting sqref="AN99">
    <cfRule type="cellIs" dxfId="868" priority="332" operator="equal">
      <formula>"ec"</formula>
    </cfRule>
    <cfRule type="cellIs" dxfId="867" priority="333" operator="equal">
      <formula>"ok"</formula>
    </cfRule>
  </conditionalFormatting>
  <conditionalFormatting sqref="AQ99">
    <cfRule type="cellIs" dxfId="866" priority="330" operator="equal">
      <formula>"ec"</formula>
    </cfRule>
    <cfRule type="cellIs" dxfId="865" priority="331" operator="equal">
      <formula>"ok"</formula>
    </cfRule>
  </conditionalFormatting>
  <conditionalFormatting sqref="M99 P99 S99 V99">
    <cfRule type="cellIs" dxfId="864" priority="328" operator="equal">
      <formula>"ec"</formula>
    </cfRule>
    <cfRule type="cellIs" dxfId="863" priority="329" operator="equal">
      <formula>"ok"</formula>
    </cfRule>
  </conditionalFormatting>
  <conditionalFormatting sqref="J101">
    <cfRule type="cellIs" dxfId="862" priority="326" operator="equal">
      <formula>"ec"</formula>
    </cfRule>
    <cfRule type="cellIs" dxfId="861" priority="327" operator="equal">
      <formula>"ok"</formula>
    </cfRule>
  </conditionalFormatting>
  <conditionalFormatting sqref="Y101">
    <cfRule type="cellIs" dxfId="860" priority="324" operator="equal">
      <formula>"ec"</formula>
    </cfRule>
    <cfRule type="cellIs" dxfId="859" priority="325" operator="equal">
      <formula>"ok"</formula>
    </cfRule>
  </conditionalFormatting>
  <conditionalFormatting sqref="AB101">
    <cfRule type="cellIs" dxfId="858" priority="322" operator="equal">
      <formula>"ec"</formula>
    </cfRule>
    <cfRule type="cellIs" dxfId="857" priority="323" operator="equal">
      <formula>"ok"</formula>
    </cfRule>
  </conditionalFormatting>
  <conditionalFormatting sqref="AE101">
    <cfRule type="cellIs" dxfId="856" priority="320" operator="equal">
      <formula>"ec"</formula>
    </cfRule>
    <cfRule type="cellIs" dxfId="855" priority="321" operator="equal">
      <formula>"ok"</formula>
    </cfRule>
  </conditionalFormatting>
  <conditionalFormatting sqref="AH101">
    <cfRule type="cellIs" dxfId="854" priority="318" operator="equal">
      <formula>"ec"</formula>
    </cfRule>
    <cfRule type="cellIs" dxfId="853" priority="319" operator="equal">
      <formula>"ok"</formula>
    </cfRule>
  </conditionalFormatting>
  <conditionalFormatting sqref="AK101">
    <cfRule type="cellIs" dxfId="852" priority="316" operator="equal">
      <formula>"ec"</formula>
    </cfRule>
    <cfRule type="cellIs" dxfId="851" priority="317" operator="equal">
      <formula>"ok"</formula>
    </cfRule>
  </conditionalFormatting>
  <conditionalFormatting sqref="AN101">
    <cfRule type="cellIs" dxfId="850" priority="314" operator="equal">
      <formula>"ec"</formula>
    </cfRule>
    <cfRule type="cellIs" dxfId="849" priority="315" operator="equal">
      <formula>"ok"</formula>
    </cfRule>
  </conditionalFormatting>
  <conditionalFormatting sqref="AQ101">
    <cfRule type="cellIs" dxfId="848" priority="312" operator="equal">
      <formula>"ec"</formula>
    </cfRule>
    <cfRule type="cellIs" dxfId="847" priority="313" operator="equal">
      <formula>"ok"</formula>
    </cfRule>
  </conditionalFormatting>
  <conditionalFormatting sqref="M101 P101 S101 V101">
    <cfRule type="cellIs" dxfId="846" priority="310" operator="equal">
      <formula>"ec"</formula>
    </cfRule>
    <cfRule type="cellIs" dxfId="845" priority="311" operator="equal">
      <formula>"ok"</formula>
    </cfRule>
  </conditionalFormatting>
  <conditionalFormatting sqref="J111">
    <cfRule type="cellIs" dxfId="844" priority="308" operator="equal">
      <formula>"ec"</formula>
    </cfRule>
    <cfRule type="cellIs" dxfId="843" priority="309" operator="equal">
      <formula>"ok"</formula>
    </cfRule>
  </conditionalFormatting>
  <conditionalFormatting sqref="J112">
    <cfRule type="cellIs" dxfId="842" priority="306" operator="equal">
      <formula>"ec"</formula>
    </cfRule>
    <cfRule type="cellIs" dxfId="841" priority="307" operator="equal">
      <formula>"ok"</formula>
    </cfRule>
  </conditionalFormatting>
  <conditionalFormatting sqref="V112">
    <cfRule type="cellIs" dxfId="840" priority="298" operator="equal">
      <formula>"ec"</formula>
    </cfRule>
    <cfRule type="cellIs" dxfId="839" priority="299" operator="equal">
      <formula>"ok"</formula>
    </cfRule>
  </conditionalFormatting>
  <conditionalFormatting sqref="M112">
    <cfRule type="cellIs" dxfId="838" priority="304" operator="equal">
      <formula>"ec"</formula>
    </cfRule>
    <cfRule type="cellIs" dxfId="837" priority="305" operator="equal">
      <formula>"ok"</formula>
    </cfRule>
  </conditionalFormatting>
  <conditionalFormatting sqref="Y112">
    <cfRule type="cellIs" dxfId="836" priority="296" operator="equal">
      <formula>"ec"</formula>
    </cfRule>
    <cfRule type="cellIs" dxfId="835" priority="297" operator="equal">
      <formula>"ok"</formula>
    </cfRule>
  </conditionalFormatting>
  <conditionalFormatting sqref="P112">
    <cfRule type="cellIs" dxfId="834" priority="302" operator="equal">
      <formula>"ec"</formula>
    </cfRule>
    <cfRule type="cellIs" dxfId="833" priority="303" operator="equal">
      <formula>"ok"</formula>
    </cfRule>
  </conditionalFormatting>
  <conditionalFormatting sqref="AB112">
    <cfRule type="cellIs" dxfId="832" priority="294" operator="equal">
      <formula>"ec"</formula>
    </cfRule>
    <cfRule type="cellIs" dxfId="831" priority="295" operator="equal">
      <formula>"ok"</formula>
    </cfRule>
  </conditionalFormatting>
  <conditionalFormatting sqref="S112">
    <cfRule type="cellIs" dxfId="830" priority="300" operator="equal">
      <formula>"ec"</formula>
    </cfRule>
    <cfRule type="cellIs" dxfId="829" priority="301" operator="equal">
      <formula>"ok"</formula>
    </cfRule>
  </conditionalFormatting>
  <conditionalFormatting sqref="AE112">
    <cfRule type="cellIs" dxfId="828" priority="292" operator="equal">
      <formula>"ec"</formula>
    </cfRule>
    <cfRule type="cellIs" dxfId="827" priority="293" operator="equal">
      <formula>"ok"</formula>
    </cfRule>
  </conditionalFormatting>
  <conditionalFormatting sqref="AH112">
    <cfRule type="cellIs" dxfId="826" priority="290" operator="equal">
      <formula>"ec"</formula>
    </cfRule>
    <cfRule type="cellIs" dxfId="825" priority="291" operator="equal">
      <formula>"ok"</formula>
    </cfRule>
  </conditionalFormatting>
  <conditionalFormatting sqref="AK112">
    <cfRule type="cellIs" dxfId="824" priority="288" operator="equal">
      <formula>"ec"</formula>
    </cfRule>
    <cfRule type="cellIs" dxfId="823" priority="289" operator="equal">
      <formula>"ok"</formula>
    </cfRule>
  </conditionalFormatting>
  <conditionalFormatting sqref="AN112">
    <cfRule type="cellIs" dxfId="822" priority="286" operator="equal">
      <formula>"ec"</formula>
    </cfRule>
    <cfRule type="cellIs" dxfId="821" priority="287" operator="equal">
      <formula>"ok"</formula>
    </cfRule>
  </conditionalFormatting>
  <conditionalFormatting sqref="AQ112">
    <cfRule type="cellIs" dxfId="820" priority="284" operator="equal">
      <formula>"ec"</formula>
    </cfRule>
    <cfRule type="cellIs" dxfId="819" priority="285" operator="equal">
      <formula>"ok"</formula>
    </cfRule>
  </conditionalFormatting>
  <conditionalFormatting sqref="M111 P111 S111 V111 Y111 AB111 AE111 AH111 AK111 AN111 AQ111">
    <cfRule type="cellIs" dxfId="818" priority="282" operator="equal">
      <formula>"ec"</formula>
    </cfRule>
    <cfRule type="cellIs" dxfId="817" priority="283" operator="equal">
      <formula>"ok"</formula>
    </cfRule>
  </conditionalFormatting>
  <conditionalFormatting sqref="J114">
    <cfRule type="cellIs" dxfId="816" priority="280" operator="equal">
      <formula>"ec"</formula>
    </cfRule>
    <cfRule type="cellIs" dxfId="815" priority="281" operator="equal">
      <formula>"ok"</formula>
    </cfRule>
  </conditionalFormatting>
  <conditionalFormatting sqref="J115">
    <cfRule type="cellIs" dxfId="814" priority="278" operator="equal">
      <formula>"ec"</formula>
    </cfRule>
    <cfRule type="cellIs" dxfId="813" priority="279" operator="equal">
      <formula>"ok"</formula>
    </cfRule>
  </conditionalFormatting>
  <conditionalFormatting sqref="V115">
    <cfRule type="cellIs" dxfId="812" priority="270" operator="equal">
      <formula>"ec"</formula>
    </cfRule>
    <cfRule type="cellIs" dxfId="811" priority="271" operator="equal">
      <formula>"ok"</formula>
    </cfRule>
  </conditionalFormatting>
  <conditionalFormatting sqref="M115">
    <cfRule type="cellIs" dxfId="810" priority="276" operator="equal">
      <formula>"ec"</formula>
    </cfRule>
    <cfRule type="cellIs" dxfId="809" priority="277" operator="equal">
      <formula>"ok"</formula>
    </cfRule>
  </conditionalFormatting>
  <conditionalFormatting sqref="Y115">
    <cfRule type="cellIs" dxfId="808" priority="268" operator="equal">
      <formula>"ec"</formula>
    </cfRule>
    <cfRule type="cellIs" dxfId="807" priority="269" operator="equal">
      <formula>"ok"</formula>
    </cfRule>
  </conditionalFormatting>
  <conditionalFormatting sqref="P115">
    <cfRule type="cellIs" dxfId="806" priority="274" operator="equal">
      <formula>"ec"</formula>
    </cfRule>
    <cfRule type="cellIs" dxfId="805" priority="275" operator="equal">
      <formula>"ok"</formula>
    </cfRule>
  </conditionalFormatting>
  <conditionalFormatting sqref="AB115">
    <cfRule type="cellIs" dxfId="804" priority="266" operator="equal">
      <formula>"ec"</formula>
    </cfRule>
    <cfRule type="cellIs" dxfId="803" priority="267" operator="equal">
      <formula>"ok"</formula>
    </cfRule>
  </conditionalFormatting>
  <conditionalFormatting sqref="S115">
    <cfRule type="cellIs" dxfId="802" priority="272" operator="equal">
      <formula>"ec"</formula>
    </cfRule>
    <cfRule type="cellIs" dxfId="801" priority="273" operator="equal">
      <formula>"ok"</formula>
    </cfRule>
  </conditionalFormatting>
  <conditionalFormatting sqref="AE115">
    <cfRule type="cellIs" dxfId="800" priority="264" operator="equal">
      <formula>"ec"</formula>
    </cfRule>
    <cfRule type="cellIs" dxfId="799" priority="265" operator="equal">
      <formula>"ok"</formula>
    </cfRule>
  </conditionalFormatting>
  <conditionalFormatting sqref="AH115">
    <cfRule type="cellIs" dxfId="798" priority="262" operator="equal">
      <formula>"ec"</formula>
    </cfRule>
    <cfRule type="cellIs" dxfId="797" priority="263" operator="equal">
      <formula>"ok"</formula>
    </cfRule>
  </conditionalFormatting>
  <conditionalFormatting sqref="AK115">
    <cfRule type="cellIs" dxfId="796" priority="260" operator="equal">
      <formula>"ec"</formula>
    </cfRule>
    <cfRule type="cellIs" dxfId="795" priority="261" operator="equal">
      <formula>"ok"</formula>
    </cfRule>
  </conditionalFormatting>
  <conditionalFormatting sqref="AN115">
    <cfRule type="cellIs" dxfId="794" priority="258" operator="equal">
      <formula>"ec"</formula>
    </cfRule>
    <cfRule type="cellIs" dxfId="793" priority="259" operator="equal">
      <formula>"ok"</formula>
    </cfRule>
  </conditionalFormatting>
  <conditionalFormatting sqref="AQ115">
    <cfRule type="cellIs" dxfId="792" priority="256" operator="equal">
      <formula>"ec"</formula>
    </cfRule>
    <cfRule type="cellIs" dxfId="791" priority="257" operator="equal">
      <formula>"ok"</formula>
    </cfRule>
  </conditionalFormatting>
  <conditionalFormatting sqref="M114 P114 S114 V114 Y114 AB114 AE114 AH114 AK114 AN114 AQ114">
    <cfRule type="cellIs" dxfId="790" priority="254" operator="equal">
      <formula>"ec"</formula>
    </cfRule>
    <cfRule type="cellIs" dxfId="789" priority="255" operator="equal">
      <formula>"ok"</formula>
    </cfRule>
  </conditionalFormatting>
  <conditionalFormatting sqref="J117">
    <cfRule type="cellIs" dxfId="788" priority="252" operator="equal">
      <formula>"ec"</formula>
    </cfRule>
    <cfRule type="cellIs" dxfId="787" priority="253" operator="equal">
      <formula>"ok"</formula>
    </cfRule>
  </conditionalFormatting>
  <conditionalFormatting sqref="J118">
    <cfRule type="cellIs" dxfId="786" priority="250" operator="equal">
      <formula>"ec"</formula>
    </cfRule>
    <cfRule type="cellIs" dxfId="785" priority="251" operator="equal">
      <formula>"ok"</formula>
    </cfRule>
  </conditionalFormatting>
  <conditionalFormatting sqref="V118">
    <cfRule type="cellIs" dxfId="784" priority="242" operator="equal">
      <formula>"ec"</formula>
    </cfRule>
    <cfRule type="cellIs" dxfId="783" priority="243" operator="equal">
      <formula>"ok"</formula>
    </cfRule>
  </conditionalFormatting>
  <conditionalFormatting sqref="M118">
    <cfRule type="cellIs" dxfId="782" priority="248" operator="equal">
      <formula>"ec"</formula>
    </cfRule>
    <cfRule type="cellIs" dxfId="781" priority="249" operator="equal">
      <formula>"ok"</formula>
    </cfRule>
  </conditionalFormatting>
  <conditionalFormatting sqref="Y118">
    <cfRule type="cellIs" dxfId="780" priority="240" operator="equal">
      <formula>"ec"</formula>
    </cfRule>
    <cfRule type="cellIs" dxfId="779" priority="241" operator="equal">
      <formula>"ok"</formula>
    </cfRule>
  </conditionalFormatting>
  <conditionalFormatting sqref="P118">
    <cfRule type="cellIs" dxfId="778" priority="246" operator="equal">
      <formula>"ec"</formula>
    </cfRule>
    <cfRule type="cellIs" dxfId="777" priority="247" operator="equal">
      <formula>"ok"</formula>
    </cfRule>
  </conditionalFormatting>
  <conditionalFormatting sqref="AB118">
    <cfRule type="cellIs" dxfId="776" priority="238" operator="equal">
      <formula>"ec"</formula>
    </cfRule>
    <cfRule type="cellIs" dxfId="775" priority="239" operator="equal">
      <formula>"ok"</formula>
    </cfRule>
  </conditionalFormatting>
  <conditionalFormatting sqref="S118">
    <cfRule type="cellIs" dxfId="774" priority="244" operator="equal">
      <formula>"ec"</formula>
    </cfRule>
    <cfRule type="cellIs" dxfId="773" priority="245" operator="equal">
      <formula>"ok"</formula>
    </cfRule>
  </conditionalFormatting>
  <conditionalFormatting sqref="AE118">
    <cfRule type="cellIs" dxfId="772" priority="236" operator="equal">
      <formula>"ec"</formula>
    </cfRule>
    <cfRule type="cellIs" dxfId="771" priority="237" operator="equal">
      <formula>"ok"</formula>
    </cfRule>
  </conditionalFormatting>
  <conditionalFormatting sqref="AH118">
    <cfRule type="cellIs" dxfId="770" priority="234" operator="equal">
      <formula>"ec"</formula>
    </cfRule>
    <cfRule type="cellIs" dxfId="769" priority="235" operator="equal">
      <formula>"ok"</formula>
    </cfRule>
  </conditionalFormatting>
  <conditionalFormatting sqref="AK118">
    <cfRule type="cellIs" dxfId="768" priority="232" operator="equal">
      <formula>"ec"</formula>
    </cfRule>
    <cfRule type="cellIs" dxfId="767" priority="233" operator="equal">
      <formula>"ok"</formula>
    </cfRule>
  </conditionalFormatting>
  <conditionalFormatting sqref="AN118">
    <cfRule type="cellIs" dxfId="766" priority="230" operator="equal">
      <formula>"ec"</formula>
    </cfRule>
    <cfRule type="cellIs" dxfId="765" priority="231" operator="equal">
      <formula>"ok"</formula>
    </cfRule>
  </conditionalFormatting>
  <conditionalFormatting sqref="AQ118">
    <cfRule type="cellIs" dxfId="764" priority="228" operator="equal">
      <formula>"ec"</formula>
    </cfRule>
    <cfRule type="cellIs" dxfId="763" priority="229" operator="equal">
      <formula>"ok"</formula>
    </cfRule>
  </conditionalFormatting>
  <conditionalFormatting sqref="M117 P117 S117 V117 Y117 AB117 AE117 AH117 AK117 AN117 AQ117">
    <cfRule type="cellIs" dxfId="762" priority="226" operator="equal">
      <formula>"ec"</formula>
    </cfRule>
    <cfRule type="cellIs" dxfId="761" priority="227" operator="equal">
      <formula>"ok"</formula>
    </cfRule>
  </conditionalFormatting>
  <conditionalFormatting sqref="J120">
    <cfRule type="cellIs" dxfId="760" priority="224" operator="equal">
      <formula>"ec"</formula>
    </cfRule>
    <cfRule type="cellIs" dxfId="759" priority="225" operator="equal">
      <formula>"ok"</formula>
    </cfRule>
  </conditionalFormatting>
  <conditionalFormatting sqref="J121">
    <cfRule type="cellIs" dxfId="758" priority="222" operator="equal">
      <formula>"ec"</formula>
    </cfRule>
    <cfRule type="cellIs" dxfId="757" priority="223" operator="equal">
      <formula>"ok"</formula>
    </cfRule>
  </conditionalFormatting>
  <conditionalFormatting sqref="V121">
    <cfRule type="cellIs" dxfId="756" priority="214" operator="equal">
      <formula>"ec"</formula>
    </cfRule>
    <cfRule type="cellIs" dxfId="755" priority="215" operator="equal">
      <formula>"ok"</formula>
    </cfRule>
  </conditionalFormatting>
  <conditionalFormatting sqref="M121">
    <cfRule type="cellIs" dxfId="754" priority="220" operator="equal">
      <formula>"ec"</formula>
    </cfRule>
    <cfRule type="cellIs" dxfId="753" priority="221" operator="equal">
      <formula>"ok"</formula>
    </cfRule>
  </conditionalFormatting>
  <conditionalFormatting sqref="Y121">
    <cfRule type="cellIs" dxfId="752" priority="212" operator="equal">
      <formula>"ec"</formula>
    </cfRule>
    <cfRule type="cellIs" dxfId="751" priority="213" operator="equal">
      <formula>"ok"</formula>
    </cfRule>
  </conditionalFormatting>
  <conditionalFormatting sqref="P121">
    <cfRule type="cellIs" dxfId="750" priority="218" operator="equal">
      <formula>"ec"</formula>
    </cfRule>
    <cfRule type="cellIs" dxfId="749" priority="219" operator="equal">
      <formula>"ok"</formula>
    </cfRule>
  </conditionalFormatting>
  <conditionalFormatting sqref="AB121">
    <cfRule type="cellIs" dxfId="748" priority="210" operator="equal">
      <formula>"ec"</formula>
    </cfRule>
    <cfRule type="cellIs" dxfId="747" priority="211" operator="equal">
      <formula>"ok"</formula>
    </cfRule>
  </conditionalFormatting>
  <conditionalFormatting sqref="S121">
    <cfRule type="cellIs" dxfId="746" priority="216" operator="equal">
      <formula>"ec"</formula>
    </cfRule>
    <cfRule type="cellIs" dxfId="745" priority="217" operator="equal">
      <formula>"ok"</formula>
    </cfRule>
  </conditionalFormatting>
  <conditionalFormatting sqref="AE121">
    <cfRule type="cellIs" dxfId="744" priority="208" operator="equal">
      <formula>"ec"</formula>
    </cfRule>
    <cfRule type="cellIs" dxfId="743" priority="209" operator="equal">
      <formula>"ok"</formula>
    </cfRule>
  </conditionalFormatting>
  <conditionalFormatting sqref="AH121">
    <cfRule type="cellIs" dxfId="742" priority="206" operator="equal">
      <formula>"ec"</formula>
    </cfRule>
    <cfRule type="cellIs" dxfId="741" priority="207" operator="equal">
      <formula>"ok"</formula>
    </cfRule>
  </conditionalFormatting>
  <conditionalFormatting sqref="AK121">
    <cfRule type="cellIs" dxfId="740" priority="204" operator="equal">
      <formula>"ec"</formula>
    </cfRule>
    <cfRule type="cellIs" dxfId="739" priority="205" operator="equal">
      <formula>"ok"</formula>
    </cfRule>
  </conditionalFormatting>
  <conditionalFormatting sqref="AN121">
    <cfRule type="cellIs" dxfId="738" priority="202" operator="equal">
      <formula>"ec"</formula>
    </cfRule>
    <cfRule type="cellIs" dxfId="737" priority="203" operator="equal">
      <formula>"ok"</formula>
    </cfRule>
  </conditionalFormatting>
  <conditionalFormatting sqref="AQ121">
    <cfRule type="cellIs" dxfId="736" priority="200" operator="equal">
      <formula>"ec"</formula>
    </cfRule>
    <cfRule type="cellIs" dxfId="735" priority="201" operator="equal">
      <formula>"ok"</formula>
    </cfRule>
  </conditionalFormatting>
  <conditionalFormatting sqref="M120 P120 S120 V120 Y120 AB120 AE120 AH120 AK120 AN120 AQ120">
    <cfRule type="cellIs" dxfId="734" priority="198" operator="equal">
      <formula>"ec"</formula>
    </cfRule>
    <cfRule type="cellIs" dxfId="733" priority="199" operator="equal">
      <formula>"ok"</formula>
    </cfRule>
  </conditionalFormatting>
  <conditionalFormatting sqref="J123">
    <cfRule type="cellIs" dxfId="732" priority="196" operator="equal">
      <formula>"ec"</formula>
    </cfRule>
    <cfRule type="cellIs" dxfId="731" priority="197" operator="equal">
      <formula>"ok"</formula>
    </cfRule>
  </conditionalFormatting>
  <conditionalFormatting sqref="J124">
    <cfRule type="cellIs" dxfId="730" priority="194" operator="equal">
      <formula>"ec"</formula>
    </cfRule>
    <cfRule type="cellIs" dxfId="729" priority="195" operator="equal">
      <formula>"ok"</formula>
    </cfRule>
  </conditionalFormatting>
  <conditionalFormatting sqref="V124">
    <cfRule type="cellIs" dxfId="728" priority="186" operator="equal">
      <formula>"ec"</formula>
    </cfRule>
    <cfRule type="cellIs" dxfId="727" priority="187" operator="equal">
      <formula>"ok"</formula>
    </cfRule>
  </conditionalFormatting>
  <conditionalFormatting sqref="M124">
    <cfRule type="cellIs" dxfId="726" priority="192" operator="equal">
      <formula>"ec"</formula>
    </cfRule>
    <cfRule type="cellIs" dxfId="725" priority="193" operator="equal">
      <formula>"ok"</formula>
    </cfRule>
  </conditionalFormatting>
  <conditionalFormatting sqref="Y124">
    <cfRule type="cellIs" dxfId="724" priority="184" operator="equal">
      <formula>"ec"</formula>
    </cfRule>
    <cfRule type="cellIs" dxfId="723" priority="185" operator="equal">
      <formula>"ok"</formula>
    </cfRule>
  </conditionalFormatting>
  <conditionalFormatting sqref="P124">
    <cfRule type="cellIs" dxfId="722" priority="190" operator="equal">
      <formula>"ec"</formula>
    </cfRule>
    <cfRule type="cellIs" dxfId="721" priority="191" operator="equal">
      <formula>"ok"</formula>
    </cfRule>
  </conditionalFormatting>
  <conditionalFormatting sqref="AB124">
    <cfRule type="cellIs" dxfId="720" priority="182" operator="equal">
      <formula>"ec"</formula>
    </cfRule>
    <cfRule type="cellIs" dxfId="719" priority="183" operator="equal">
      <formula>"ok"</formula>
    </cfRule>
  </conditionalFormatting>
  <conditionalFormatting sqref="S124">
    <cfRule type="cellIs" dxfId="718" priority="188" operator="equal">
      <formula>"ec"</formula>
    </cfRule>
    <cfRule type="cellIs" dxfId="717" priority="189" operator="equal">
      <formula>"ok"</formula>
    </cfRule>
  </conditionalFormatting>
  <conditionalFormatting sqref="AE124">
    <cfRule type="cellIs" dxfId="716" priority="180" operator="equal">
      <formula>"ec"</formula>
    </cfRule>
    <cfRule type="cellIs" dxfId="715" priority="181" operator="equal">
      <formula>"ok"</formula>
    </cfRule>
  </conditionalFormatting>
  <conditionalFormatting sqref="AH124">
    <cfRule type="cellIs" dxfId="714" priority="178" operator="equal">
      <formula>"ec"</formula>
    </cfRule>
    <cfRule type="cellIs" dxfId="713" priority="179" operator="equal">
      <formula>"ok"</formula>
    </cfRule>
  </conditionalFormatting>
  <conditionalFormatting sqref="AK124">
    <cfRule type="cellIs" dxfId="712" priority="176" operator="equal">
      <formula>"ec"</formula>
    </cfRule>
    <cfRule type="cellIs" dxfId="711" priority="177" operator="equal">
      <formula>"ok"</formula>
    </cfRule>
  </conditionalFormatting>
  <conditionalFormatting sqref="AN124">
    <cfRule type="cellIs" dxfId="710" priority="174" operator="equal">
      <formula>"ec"</formula>
    </cfRule>
    <cfRule type="cellIs" dxfId="709" priority="175" operator="equal">
      <formula>"ok"</formula>
    </cfRule>
  </conditionalFormatting>
  <conditionalFormatting sqref="AQ124">
    <cfRule type="cellIs" dxfId="708" priority="172" operator="equal">
      <formula>"ec"</formula>
    </cfRule>
    <cfRule type="cellIs" dxfId="707" priority="173" operator="equal">
      <formula>"ok"</formula>
    </cfRule>
  </conditionalFormatting>
  <conditionalFormatting sqref="M123 P123 S123 V123 Y123 AB123 AE123 AH123 AK123 AN123 AQ123">
    <cfRule type="cellIs" dxfId="706" priority="170" operator="equal">
      <formula>"ec"</formula>
    </cfRule>
    <cfRule type="cellIs" dxfId="705" priority="171" operator="equal">
      <formula>"ok"</formula>
    </cfRule>
  </conditionalFormatting>
  <conditionalFormatting sqref="J126">
    <cfRule type="cellIs" dxfId="704" priority="168" operator="equal">
      <formula>"ec"</formula>
    </cfRule>
    <cfRule type="cellIs" dxfId="703" priority="169" operator="equal">
      <formula>"ok"</formula>
    </cfRule>
  </conditionalFormatting>
  <conditionalFormatting sqref="J127">
    <cfRule type="cellIs" dxfId="702" priority="166" operator="equal">
      <formula>"ec"</formula>
    </cfRule>
    <cfRule type="cellIs" dxfId="701" priority="167" operator="equal">
      <formula>"ok"</formula>
    </cfRule>
  </conditionalFormatting>
  <conditionalFormatting sqref="V127">
    <cfRule type="cellIs" dxfId="700" priority="158" operator="equal">
      <formula>"ec"</formula>
    </cfRule>
    <cfRule type="cellIs" dxfId="699" priority="159" operator="equal">
      <formula>"ok"</formula>
    </cfRule>
  </conditionalFormatting>
  <conditionalFormatting sqref="M127">
    <cfRule type="cellIs" dxfId="698" priority="164" operator="equal">
      <formula>"ec"</formula>
    </cfRule>
    <cfRule type="cellIs" dxfId="697" priority="165" operator="equal">
      <formula>"ok"</formula>
    </cfRule>
  </conditionalFormatting>
  <conditionalFormatting sqref="Y127">
    <cfRule type="cellIs" dxfId="696" priority="156" operator="equal">
      <formula>"ec"</formula>
    </cfRule>
    <cfRule type="cellIs" dxfId="695" priority="157" operator="equal">
      <formula>"ok"</formula>
    </cfRule>
  </conditionalFormatting>
  <conditionalFormatting sqref="P127">
    <cfRule type="cellIs" dxfId="694" priority="162" operator="equal">
      <formula>"ec"</formula>
    </cfRule>
    <cfRule type="cellIs" dxfId="693" priority="163" operator="equal">
      <formula>"ok"</formula>
    </cfRule>
  </conditionalFormatting>
  <conditionalFormatting sqref="AB127">
    <cfRule type="cellIs" dxfId="692" priority="154" operator="equal">
      <formula>"ec"</formula>
    </cfRule>
    <cfRule type="cellIs" dxfId="691" priority="155" operator="equal">
      <formula>"ok"</formula>
    </cfRule>
  </conditionalFormatting>
  <conditionalFormatting sqref="S127">
    <cfRule type="cellIs" dxfId="690" priority="160" operator="equal">
      <formula>"ec"</formula>
    </cfRule>
    <cfRule type="cellIs" dxfId="689" priority="161" operator="equal">
      <formula>"ok"</formula>
    </cfRule>
  </conditionalFormatting>
  <conditionalFormatting sqref="AE127">
    <cfRule type="cellIs" dxfId="688" priority="152" operator="equal">
      <formula>"ec"</formula>
    </cfRule>
    <cfRule type="cellIs" dxfId="687" priority="153" operator="equal">
      <formula>"ok"</formula>
    </cfRule>
  </conditionalFormatting>
  <conditionalFormatting sqref="AH127">
    <cfRule type="cellIs" dxfId="686" priority="150" operator="equal">
      <formula>"ec"</formula>
    </cfRule>
    <cfRule type="cellIs" dxfId="685" priority="151" operator="equal">
      <formula>"ok"</formula>
    </cfRule>
  </conditionalFormatting>
  <conditionalFormatting sqref="AK127">
    <cfRule type="cellIs" dxfId="684" priority="148" operator="equal">
      <formula>"ec"</formula>
    </cfRule>
    <cfRule type="cellIs" dxfId="683" priority="149" operator="equal">
      <formula>"ok"</formula>
    </cfRule>
  </conditionalFormatting>
  <conditionalFormatting sqref="AN127">
    <cfRule type="cellIs" dxfId="682" priority="146" operator="equal">
      <formula>"ec"</formula>
    </cfRule>
    <cfRule type="cellIs" dxfId="681" priority="147" operator="equal">
      <formula>"ok"</formula>
    </cfRule>
  </conditionalFormatting>
  <conditionalFormatting sqref="AQ127">
    <cfRule type="cellIs" dxfId="680" priority="144" operator="equal">
      <formula>"ec"</formula>
    </cfRule>
    <cfRule type="cellIs" dxfId="679" priority="145" operator="equal">
      <formula>"ok"</formula>
    </cfRule>
  </conditionalFormatting>
  <conditionalFormatting sqref="M126 P126 S126 V126 Y126 AB126 AE126 AH126 AK126 AN126 AQ126">
    <cfRule type="cellIs" dxfId="678" priority="142" operator="equal">
      <formula>"ec"</formula>
    </cfRule>
    <cfRule type="cellIs" dxfId="677" priority="143" operator="equal">
      <formula>"ok"</formula>
    </cfRule>
  </conditionalFormatting>
  <conditionalFormatting sqref="J129">
    <cfRule type="cellIs" dxfId="676" priority="140" operator="equal">
      <formula>"ec"</formula>
    </cfRule>
    <cfRule type="cellIs" dxfId="675" priority="141" operator="equal">
      <formula>"ok"</formula>
    </cfRule>
  </conditionalFormatting>
  <conditionalFormatting sqref="J130">
    <cfRule type="cellIs" dxfId="674" priority="138" operator="equal">
      <formula>"ec"</formula>
    </cfRule>
    <cfRule type="cellIs" dxfId="673" priority="139" operator="equal">
      <formula>"ok"</formula>
    </cfRule>
  </conditionalFormatting>
  <conditionalFormatting sqref="V130">
    <cfRule type="cellIs" dxfId="672" priority="130" operator="equal">
      <formula>"ec"</formula>
    </cfRule>
    <cfRule type="cellIs" dxfId="671" priority="131" operator="equal">
      <formula>"ok"</formula>
    </cfRule>
  </conditionalFormatting>
  <conditionalFormatting sqref="M130">
    <cfRule type="cellIs" dxfId="670" priority="136" operator="equal">
      <formula>"ec"</formula>
    </cfRule>
    <cfRule type="cellIs" dxfId="669" priority="137" operator="equal">
      <formula>"ok"</formula>
    </cfRule>
  </conditionalFormatting>
  <conditionalFormatting sqref="Y130">
    <cfRule type="cellIs" dxfId="668" priority="128" operator="equal">
      <formula>"ec"</formula>
    </cfRule>
    <cfRule type="cellIs" dxfId="667" priority="129" operator="equal">
      <formula>"ok"</formula>
    </cfRule>
  </conditionalFormatting>
  <conditionalFormatting sqref="P130">
    <cfRule type="cellIs" dxfId="666" priority="134" operator="equal">
      <formula>"ec"</formula>
    </cfRule>
    <cfRule type="cellIs" dxfId="665" priority="135" operator="equal">
      <formula>"ok"</formula>
    </cfRule>
  </conditionalFormatting>
  <conditionalFormatting sqref="AB130">
    <cfRule type="cellIs" dxfId="664" priority="126" operator="equal">
      <formula>"ec"</formula>
    </cfRule>
    <cfRule type="cellIs" dxfId="663" priority="127" operator="equal">
      <formula>"ok"</formula>
    </cfRule>
  </conditionalFormatting>
  <conditionalFormatting sqref="S130">
    <cfRule type="cellIs" dxfId="662" priority="132" operator="equal">
      <formula>"ec"</formula>
    </cfRule>
    <cfRule type="cellIs" dxfId="661" priority="133" operator="equal">
      <formula>"ok"</formula>
    </cfRule>
  </conditionalFormatting>
  <conditionalFormatting sqref="AE130">
    <cfRule type="cellIs" dxfId="660" priority="124" operator="equal">
      <formula>"ec"</formula>
    </cfRule>
    <cfRule type="cellIs" dxfId="659" priority="125" operator="equal">
      <formula>"ok"</formula>
    </cfRule>
  </conditionalFormatting>
  <conditionalFormatting sqref="AH130">
    <cfRule type="cellIs" dxfId="658" priority="122" operator="equal">
      <formula>"ec"</formula>
    </cfRule>
    <cfRule type="cellIs" dxfId="657" priority="123" operator="equal">
      <formula>"ok"</formula>
    </cfRule>
  </conditionalFormatting>
  <conditionalFormatting sqref="AK130">
    <cfRule type="cellIs" dxfId="656" priority="120" operator="equal">
      <formula>"ec"</formula>
    </cfRule>
    <cfRule type="cellIs" dxfId="655" priority="121" operator="equal">
      <formula>"ok"</formula>
    </cfRule>
  </conditionalFormatting>
  <conditionalFormatting sqref="AN130">
    <cfRule type="cellIs" dxfId="654" priority="118" operator="equal">
      <formula>"ec"</formula>
    </cfRule>
    <cfRule type="cellIs" dxfId="653" priority="119" operator="equal">
      <formula>"ok"</formula>
    </cfRule>
  </conditionalFormatting>
  <conditionalFormatting sqref="AQ130">
    <cfRule type="cellIs" dxfId="652" priority="116" operator="equal">
      <formula>"ec"</formula>
    </cfRule>
    <cfRule type="cellIs" dxfId="651" priority="117" operator="equal">
      <formula>"ok"</formula>
    </cfRule>
  </conditionalFormatting>
  <conditionalFormatting sqref="M129 P129 S129 V129 Y129 AB129 AE129 AH129 AK129 AN129 AQ129">
    <cfRule type="cellIs" dxfId="650" priority="114" operator="equal">
      <formula>"ec"</formula>
    </cfRule>
    <cfRule type="cellIs" dxfId="649" priority="115" operator="equal">
      <formula>"ok"</formula>
    </cfRule>
  </conditionalFormatting>
  <conditionalFormatting sqref="J132">
    <cfRule type="cellIs" dxfId="648" priority="112" operator="equal">
      <formula>"ec"</formula>
    </cfRule>
    <cfRule type="cellIs" dxfId="647" priority="113" operator="equal">
      <formula>"ok"</formula>
    </cfRule>
  </conditionalFormatting>
  <conditionalFormatting sqref="J133">
    <cfRule type="cellIs" dxfId="646" priority="110" operator="equal">
      <formula>"ec"</formula>
    </cfRule>
    <cfRule type="cellIs" dxfId="645" priority="111" operator="equal">
      <formula>"ok"</formula>
    </cfRule>
  </conditionalFormatting>
  <conditionalFormatting sqref="V133">
    <cfRule type="cellIs" dxfId="644" priority="102" operator="equal">
      <formula>"ec"</formula>
    </cfRule>
    <cfRule type="cellIs" dxfId="643" priority="103" operator="equal">
      <formula>"ok"</formula>
    </cfRule>
  </conditionalFormatting>
  <conditionalFormatting sqref="M133">
    <cfRule type="cellIs" dxfId="642" priority="108" operator="equal">
      <formula>"ec"</formula>
    </cfRule>
    <cfRule type="cellIs" dxfId="641" priority="109" operator="equal">
      <formula>"ok"</formula>
    </cfRule>
  </conditionalFormatting>
  <conditionalFormatting sqref="Y133">
    <cfRule type="cellIs" dxfId="640" priority="100" operator="equal">
      <formula>"ec"</formula>
    </cfRule>
    <cfRule type="cellIs" dxfId="639" priority="101" operator="equal">
      <formula>"ok"</formula>
    </cfRule>
  </conditionalFormatting>
  <conditionalFormatting sqref="P133">
    <cfRule type="cellIs" dxfId="638" priority="106" operator="equal">
      <formula>"ec"</formula>
    </cfRule>
    <cfRule type="cellIs" dxfId="637" priority="107" operator="equal">
      <formula>"ok"</formula>
    </cfRule>
  </conditionalFormatting>
  <conditionalFormatting sqref="AB133">
    <cfRule type="cellIs" dxfId="636" priority="98" operator="equal">
      <formula>"ec"</formula>
    </cfRule>
    <cfRule type="cellIs" dxfId="635" priority="99" operator="equal">
      <formula>"ok"</formula>
    </cfRule>
  </conditionalFormatting>
  <conditionalFormatting sqref="S133">
    <cfRule type="cellIs" dxfId="634" priority="104" operator="equal">
      <formula>"ec"</formula>
    </cfRule>
    <cfRule type="cellIs" dxfId="633" priority="105" operator="equal">
      <formula>"ok"</formula>
    </cfRule>
  </conditionalFormatting>
  <conditionalFormatting sqref="AE133">
    <cfRule type="cellIs" dxfId="632" priority="96" operator="equal">
      <formula>"ec"</formula>
    </cfRule>
    <cfRule type="cellIs" dxfId="631" priority="97" operator="equal">
      <formula>"ok"</formula>
    </cfRule>
  </conditionalFormatting>
  <conditionalFormatting sqref="AH133">
    <cfRule type="cellIs" dxfId="630" priority="94" operator="equal">
      <formula>"ec"</formula>
    </cfRule>
    <cfRule type="cellIs" dxfId="629" priority="95" operator="equal">
      <formula>"ok"</formula>
    </cfRule>
  </conditionalFormatting>
  <conditionalFormatting sqref="AK133">
    <cfRule type="cellIs" dxfId="628" priority="92" operator="equal">
      <formula>"ec"</formula>
    </cfRule>
    <cfRule type="cellIs" dxfId="627" priority="93" operator="equal">
      <formula>"ok"</formula>
    </cfRule>
  </conditionalFormatting>
  <conditionalFormatting sqref="AN133">
    <cfRule type="cellIs" dxfId="626" priority="90" operator="equal">
      <formula>"ec"</formula>
    </cfRule>
    <cfRule type="cellIs" dxfId="625" priority="91" operator="equal">
      <formula>"ok"</formula>
    </cfRule>
  </conditionalFormatting>
  <conditionalFormatting sqref="AQ133">
    <cfRule type="cellIs" dxfId="624" priority="88" operator="equal">
      <formula>"ec"</formula>
    </cfRule>
    <cfRule type="cellIs" dxfId="623" priority="89" operator="equal">
      <formula>"ok"</formula>
    </cfRule>
  </conditionalFormatting>
  <conditionalFormatting sqref="M132 P132 S132 V132 Y132 AB132 AE132 AH132 AK132 AN132 AQ132">
    <cfRule type="cellIs" dxfId="622" priority="86" operator="equal">
      <formula>"ec"</formula>
    </cfRule>
    <cfRule type="cellIs" dxfId="621" priority="87" operator="equal">
      <formula>"ok"</formula>
    </cfRule>
  </conditionalFormatting>
  <conditionalFormatting sqref="J135">
    <cfRule type="cellIs" dxfId="620" priority="84" operator="equal">
      <formula>"ec"</formula>
    </cfRule>
    <cfRule type="cellIs" dxfId="619" priority="85" operator="equal">
      <formula>"ok"</formula>
    </cfRule>
  </conditionalFormatting>
  <conditionalFormatting sqref="J136">
    <cfRule type="cellIs" dxfId="618" priority="82" operator="equal">
      <formula>"ec"</formula>
    </cfRule>
    <cfRule type="cellIs" dxfId="617" priority="83" operator="equal">
      <formula>"ok"</formula>
    </cfRule>
  </conditionalFormatting>
  <conditionalFormatting sqref="V136">
    <cfRule type="cellIs" dxfId="616" priority="74" operator="equal">
      <formula>"ec"</formula>
    </cfRule>
    <cfRule type="cellIs" dxfId="615" priority="75" operator="equal">
      <formula>"ok"</formula>
    </cfRule>
  </conditionalFormatting>
  <conditionalFormatting sqref="M136">
    <cfRule type="cellIs" dxfId="614" priority="80" operator="equal">
      <formula>"ec"</formula>
    </cfRule>
    <cfRule type="cellIs" dxfId="613" priority="81" operator="equal">
      <formula>"ok"</formula>
    </cfRule>
  </conditionalFormatting>
  <conditionalFormatting sqref="Y136">
    <cfRule type="cellIs" dxfId="612" priority="72" operator="equal">
      <formula>"ec"</formula>
    </cfRule>
    <cfRule type="cellIs" dxfId="611" priority="73" operator="equal">
      <formula>"ok"</formula>
    </cfRule>
  </conditionalFormatting>
  <conditionalFormatting sqref="P136">
    <cfRule type="cellIs" dxfId="610" priority="78" operator="equal">
      <formula>"ec"</formula>
    </cfRule>
    <cfRule type="cellIs" dxfId="609" priority="79" operator="equal">
      <formula>"ok"</formula>
    </cfRule>
  </conditionalFormatting>
  <conditionalFormatting sqref="AB136">
    <cfRule type="cellIs" dxfId="608" priority="70" operator="equal">
      <formula>"ec"</formula>
    </cfRule>
    <cfRule type="cellIs" dxfId="607" priority="71" operator="equal">
      <formula>"ok"</formula>
    </cfRule>
  </conditionalFormatting>
  <conditionalFormatting sqref="S136">
    <cfRule type="cellIs" dxfId="606" priority="76" operator="equal">
      <formula>"ec"</formula>
    </cfRule>
    <cfRule type="cellIs" dxfId="605" priority="77" operator="equal">
      <formula>"ok"</formula>
    </cfRule>
  </conditionalFormatting>
  <conditionalFormatting sqref="AE136">
    <cfRule type="cellIs" dxfId="604" priority="68" operator="equal">
      <formula>"ec"</formula>
    </cfRule>
    <cfRule type="cellIs" dxfId="603" priority="69" operator="equal">
      <formula>"ok"</formula>
    </cfRule>
  </conditionalFormatting>
  <conditionalFormatting sqref="AH136">
    <cfRule type="cellIs" dxfId="602" priority="66" operator="equal">
      <formula>"ec"</formula>
    </cfRule>
    <cfRule type="cellIs" dxfId="601" priority="67" operator="equal">
      <formula>"ok"</formula>
    </cfRule>
  </conditionalFormatting>
  <conditionalFormatting sqref="AK136">
    <cfRule type="cellIs" dxfId="600" priority="64" operator="equal">
      <formula>"ec"</formula>
    </cfRule>
    <cfRule type="cellIs" dxfId="599" priority="65" operator="equal">
      <formula>"ok"</formula>
    </cfRule>
  </conditionalFormatting>
  <conditionalFormatting sqref="AN136">
    <cfRule type="cellIs" dxfId="598" priority="62" operator="equal">
      <formula>"ec"</formula>
    </cfRule>
    <cfRule type="cellIs" dxfId="597" priority="63" operator="equal">
      <formula>"ok"</formula>
    </cfRule>
  </conditionalFormatting>
  <conditionalFormatting sqref="AQ136">
    <cfRule type="cellIs" dxfId="596" priority="60" operator="equal">
      <formula>"ec"</formula>
    </cfRule>
    <cfRule type="cellIs" dxfId="595" priority="61" operator="equal">
      <formula>"ok"</formula>
    </cfRule>
  </conditionalFormatting>
  <conditionalFormatting sqref="M135 P135 S135 V135 Y135 AB135 AE135 AH135 AK135 AN135 AQ135">
    <cfRule type="cellIs" dxfId="594" priority="58" operator="equal">
      <formula>"ec"</formula>
    </cfRule>
    <cfRule type="cellIs" dxfId="593" priority="59" operator="equal">
      <formula>"ok"</formula>
    </cfRule>
  </conditionalFormatting>
  <conditionalFormatting sqref="J138">
    <cfRule type="cellIs" dxfId="592" priority="56" operator="equal">
      <formula>"ec"</formula>
    </cfRule>
    <cfRule type="cellIs" dxfId="591" priority="57" operator="equal">
      <formula>"ok"</formula>
    </cfRule>
  </conditionalFormatting>
  <conditionalFormatting sqref="J139">
    <cfRule type="cellIs" dxfId="590" priority="54" operator="equal">
      <formula>"ec"</formula>
    </cfRule>
    <cfRule type="cellIs" dxfId="589" priority="55" operator="equal">
      <formula>"ok"</formula>
    </cfRule>
  </conditionalFormatting>
  <conditionalFormatting sqref="V139">
    <cfRule type="cellIs" dxfId="588" priority="46" operator="equal">
      <formula>"ec"</formula>
    </cfRule>
    <cfRule type="cellIs" dxfId="587" priority="47" operator="equal">
      <formula>"ok"</formula>
    </cfRule>
  </conditionalFormatting>
  <conditionalFormatting sqref="M139">
    <cfRule type="cellIs" dxfId="586" priority="52" operator="equal">
      <formula>"ec"</formula>
    </cfRule>
    <cfRule type="cellIs" dxfId="585" priority="53" operator="equal">
      <formula>"ok"</formula>
    </cfRule>
  </conditionalFormatting>
  <conditionalFormatting sqref="Y139">
    <cfRule type="cellIs" dxfId="584" priority="44" operator="equal">
      <formula>"ec"</formula>
    </cfRule>
    <cfRule type="cellIs" dxfId="583" priority="45" operator="equal">
      <formula>"ok"</formula>
    </cfRule>
  </conditionalFormatting>
  <conditionalFormatting sqref="P139">
    <cfRule type="cellIs" dxfId="582" priority="50" operator="equal">
      <formula>"ec"</formula>
    </cfRule>
    <cfRule type="cellIs" dxfId="581" priority="51" operator="equal">
      <formula>"ok"</formula>
    </cfRule>
  </conditionalFormatting>
  <conditionalFormatting sqref="AB139">
    <cfRule type="cellIs" dxfId="580" priority="42" operator="equal">
      <formula>"ec"</formula>
    </cfRule>
    <cfRule type="cellIs" dxfId="579" priority="43" operator="equal">
      <formula>"ok"</formula>
    </cfRule>
  </conditionalFormatting>
  <conditionalFormatting sqref="S139">
    <cfRule type="cellIs" dxfId="578" priority="48" operator="equal">
      <formula>"ec"</formula>
    </cfRule>
    <cfRule type="cellIs" dxfId="577" priority="49" operator="equal">
      <formula>"ok"</formula>
    </cfRule>
  </conditionalFormatting>
  <conditionalFormatting sqref="AE139">
    <cfRule type="cellIs" dxfId="576" priority="40" operator="equal">
      <formula>"ec"</formula>
    </cfRule>
    <cfRule type="cellIs" dxfId="575" priority="41" operator="equal">
      <formula>"ok"</formula>
    </cfRule>
  </conditionalFormatting>
  <conditionalFormatting sqref="AH139">
    <cfRule type="cellIs" dxfId="574" priority="38" operator="equal">
      <formula>"ec"</formula>
    </cfRule>
    <cfRule type="cellIs" dxfId="573" priority="39" operator="equal">
      <formula>"ok"</formula>
    </cfRule>
  </conditionalFormatting>
  <conditionalFormatting sqref="AK139">
    <cfRule type="cellIs" dxfId="572" priority="36" operator="equal">
      <formula>"ec"</formula>
    </cfRule>
    <cfRule type="cellIs" dxfId="571" priority="37" operator="equal">
      <formula>"ok"</formula>
    </cfRule>
  </conditionalFormatting>
  <conditionalFormatting sqref="AN139">
    <cfRule type="cellIs" dxfId="570" priority="34" operator="equal">
      <formula>"ec"</formula>
    </cfRule>
    <cfRule type="cellIs" dxfId="569" priority="35" operator="equal">
      <formula>"ok"</formula>
    </cfRule>
  </conditionalFormatting>
  <conditionalFormatting sqref="AQ139">
    <cfRule type="cellIs" dxfId="568" priority="32" operator="equal">
      <formula>"ec"</formula>
    </cfRule>
    <cfRule type="cellIs" dxfId="567" priority="33" operator="equal">
      <formula>"ok"</formula>
    </cfRule>
  </conditionalFormatting>
  <conditionalFormatting sqref="M138 P138 S138 V138 Y138 AB138 AE138 AH138 AK138 AN138 AQ138">
    <cfRule type="cellIs" dxfId="566" priority="30" operator="equal">
      <formula>"ec"</formula>
    </cfRule>
    <cfRule type="cellIs" dxfId="565" priority="31" operator="equal">
      <formula>"ok"</formula>
    </cfRule>
  </conditionalFormatting>
  <conditionalFormatting sqref="J141">
    <cfRule type="cellIs" dxfId="564" priority="28" operator="equal">
      <formula>"ec"</formula>
    </cfRule>
    <cfRule type="cellIs" dxfId="563" priority="29" operator="equal">
      <formula>"ok"</formula>
    </cfRule>
  </conditionalFormatting>
  <conditionalFormatting sqref="J142">
    <cfRule type="cellIs" dxfId="562" priority="26" operator="equal">
      <formula>"ec"</formula>
    </cfRule>
    <cfRule type="cellIs" dxfId="561" priority="27" operator="equal">
      <formula>"ok"</formula>
    </cfRule>
  </conditionalFormatting>
  <conditionalFormatting sqref="V142">
    <cfRule type="cellIs" dxfId="560" priority="18" operator="equal">
      <formula>"ec"</formula>
    </cfRule>
    <cfRule type="cellIs" dxfId="559" priority="19" operator="equal">
      <formula>"ok"</formula>
    </cfRule>
  </conditionalFormatting>
  <conditionalFormatting sqref="M142">
    <cfRule type="cellIs" dxfId="558" priority="24" operator="equal">
      <formula>"ec"</formula>
    </cfRule>
    <cfRule type="cellIs" dxfId="557" priority="25" operator="equal">
      <formula>"ok"</formula>
    </cfRule>
  </conditionalFormatting>
  <conditionalFormatting sqref="Y142">
    <cfRule type="cellIs" dxfId="556" priority="16" operator="equal">
      <formula>"ec"</formula>
    </cfRule>
    <cfRule type="cellIs" dxfId="555" priority="17" operator="equal">
      <formula>"ok"</formula>
    </cfRule>
  </conditionalFormatting>
  <conditionalFormatting sqref="P142">
    <cfRule type="cellIs" dxfId="554" priority="22" operator="equal">
      <formula>"ec"</formula>
    </cfRule>
    <cfRule type="cellIs" dxfId="553" priority="23" operator="equal">
      <formula>"ok"</formula>
    </cfRule>
  </conditionalFormatting>
  <conditionalFormatting sqref="AB142">
    <cfRule type="cellIs" dxfId="552" priority="14" operator="equal">
      <formula>"ec"</formula>
    </cfRule>
    <cfRule type="cellIs" dxfId="551" priority="15" operator="equal">
      <formula>"ok"</formula>
    </cfRule>
  </conditionalFormatting>
  <conditionalFormatting sqref="S142">
    <cfRule type="cellIs" dxfId="550" priority="20" operator="equal">
      <formula>"ec"</formula>
    </cfRule>
    <cfRule type="cellIs" dxfId="549" priority="21" operator="equal">
      <formula>"ok"</formula>
    </cfRule>
  </conditionalFormatting>
  <conditionalFormatting sqref="AE142">
    <cfRule type="cellIs" dxfId="548" priority="12" operator="equal">
      <formula>"ec"</formula>
    </cfRule>
    <cfRule type="cellIs" dxfId="547" priority="13" operator="equal">
      <formula>"ok"</formula>
    </cfRule>
  </conditionalFormatting>
  <conditionalFormatting sqref="AH142">
    <cfRule type="cellIs" dxfId="546" priority="10" operator="equal">
      <formula>"ec"</formula>
    </cfRule>
    <cfRule type="cellIs" dxfId="545" priority="11" operator="equal">
      <formula>"ok"</formula>
    </cfRule>
  </conditionalFormatting>
  <conditionalFormatting sqref="AK142">
    <cfRule type="cellIs" dxfId="544" priority="8" operator="equal">
      <formula>"ec"</formula>
    </cfRule>
    <cfRule type="cellIs" dxfId="543" priority="9" operator="equal">
      <formula>"ok"</formula>
    </cfRule>
  </conditionalFormatting>
  <conditionalFormatting sqref="AN142">
    <cfRule type="cellIs" dxfId="542" priority="6" operator="equal">
      <formula>"ec"</formula>
    </cfRule>
    <cfRule type="cellIs" dxfId="541" priority="7" operator="equal">
      <formula>"ok"</formula>
    </cfRule>
  </conditionalFormatting>
  <conditionalFormatting sqref="AQ142">
    <cfRule type="cellIs" dxfId="540" priority="4" operator="equal">
      <formula>"ec"</formula>
    </cfRule>
    <cfRule type="cellIs" dxfId="539" priority="5" operator="equal">
      <formula>"ok"</formula>
    </cfRule>
  </conditionalFormatting>
  <conditionalFormatting sqref="M141 P141 S141 V141 Y141 AB141 AE141 AH141 AK141 AN141 AQ141">
    <cfRule type="cellIs" dxfId="538" priority="2" operator="equal">
      <formula>"ec"</formula>
    </cfRule>
    <cfRule type="cellIs" dxfId="537" priority="3" operator="equal">
      <formula>"ok"</formula>
    </cfRule>
  </conditionalFormatting>
  <conditionalFormatting sqref="E8:E23">
    <cfRule type="cellIs" dxfId="536" priority="1" operator="equal">
      <formula>"oui"</formula>
    </cfRule>
  </conditionalFormatting>
  <dataValidations count="15">
    <dataValidation type="list" allowBlank="1" showInputMessage="1" sqref="F8:F23">
      <formula1>REV</formula1>
    </dataValidation>
    <dataValidation type="list" allowBlank="1" showInputMessage="1" showErrorMessage="1" sqref="AB71:AB72 AB29:AB30 AK150:AK184 AH150:AH184 AE150:AE184 AB150:AB184 Y150:Y184 V150:V184 S150:S184 P150:P184 AQ150:AQ184 J150:J184 Y29:Y30 M101 J111:J112 J114:J115 J117:J118 J120:J121 J123:J124 J126:J127 J129:J130 J132:J133 J135:J136 P29:P30 AN29:AN30 M29:M30 M85 M89 M93 M97 AB74:AB75 M87 M91 J108:J109 AH101 AE101 AB101 Y101 J101 V101 S101 AQ101 P101 AN101 AH111:AH112 AQ111:AQ112 S111:S112 AB111:AB112 P111:P112 M111:M112 AE111:AE112 Y111:Y112 AN111:AN112 V111:V112 AH114:AH115 AQ114:AQ115 S114:S115 AB114:AB115 P114:P115 M114:M115 AE114:AE115 Y114:Y115 AN114:AN115 V114:V115 AH117:AH118 AQ117:AQ118 S117:S118 AB117:AB118 P117:P118 M117:M118 AE117:AE118 Y117:Y118 AN117:AN118 V117:V118 AH120:AH121 AQ120:AQ121 S120:S121 AB120:AB121 P120:P121 M120:M121 AE120:AE121 Y120:Y121 AN120:AN121 V120:V121 AH123:AH124 AQ123:AQ124 S123:S124 AB123:AB124 P123:P124 M123:M124 AE123:AE124 Y123:Y124 AN123:AN124 V123:V124 AH126:AH127 AQ126:AQ127 S126:S127 AB126:AB127 P126:P127 M126:M127 AE126:AE127 Y126:Y127 AN126:AN127 V126:V127 AH129:AH130 AQ129:AQ130 S129:S130 AB129:AB130 P129:P130 M129:M130 AE129:AE130 Y129:Y130 AN129:AN130 V129:V130 AH132:AH133 AQ132:AQ133 S132:S133 AB132:AB133 P132:P133 M132:M133 AE132:AE133 Y132:Y133 AN132:AN133 V132:V133 AH135:AH136 AQ135:AQ136 S135:S136 AB135:AB136 P135:P136 M135:M136 AE135:AE136 Y135:Y136 AN135:AN136 V135:V136 AH108:AH109 AQ108:AQ109 S108:S109 J138:J139 M95 AB108:AB109 P108:P109 M108:M109 AE108:AE109 Y108:Y109 AN108:AN109 AH138:AH139 AQ138:AQ139 S138:S139 AB138:AB139 P138:P139 M138:M139 AE138:AE139 Y138:Y139 AN138:AN139 V138:V139 J29:J30 AK114:AK115 AB32:AB33 AB35:AB36 AB38:AB39 AB41:AB42 AB44:AB45 AB47:AB48 AB50:AB51 AB53:AB54 AB56:AB57 AB59:AB60 AB62:AB63 AB65:AB66 AB68:AB69 AK29:AK30 V29:V30 S29:S30 AQ29:AQ30 AK101 AK111:AK112 AH85 AH89 AH93 AH97 Y74:Y75 AH87 AH91 AH95 M99 AK8:AK23 S8:S23 V8:V23 Y8:Y23 AQ8:AQ23 AE8:AE23 AH29:AH30 AE29:AE30 AH8:AH23 AB8:AB23 Y32:Y33 P32:P33 AN32:AN33 M32:M33 J32:J33 AK32:AK33 AN8:AN23 M8:M23 V32:V33 S32:S33 Y35:Y36 P35:P36 AN35:AN36 M35:M36 J35:J36 AK35:AK36 AQ32:AQ33 AH32:AH33 V35:V36 S35:S36 Y38:Y39 P38:P39 AN38:AN39 M38:M39 J38:J39 AK38:AK39 AQ35:AQ36 AH35:AH36 V38:V39 S38:S39 Y41:Y42 P41:P42 AN41:AN42 M41:M42 J41:J42 AK41:AK42 AQ38:AQ39 AH38:AH39 V41:V42 S41:S42 Y44:Y45 P44:P45 AN44:AN45 M44:M45 J44:J45 AK44:AK45 AQ41:AQ42 AH41:AH42 V44:V45 S44:S45 Y47:Y48 P47:P48 AN47:AN48 M47:M48 J47:J48 AK47:AK48 AQ44:AQ45 AH44:AH45 V47:V48 S47:S48 Y50:Y51 P50:P51 AN50:AN51 M50:M51 J50:J51 AK50:AK51 AQ47:AQ48 AH47:AH48 V50:V51 S50:S51 Y53:Y54 P53:P54 AN53:AN54 M53:M54 J53:J54 AK53:AK54 AQ50:AQ51 AH50:AH51 V53:V54 S53:S54 Y56:Y57 P56:P57 AN56:AN57 M56:M57 J56:J57 AK56:AK57 AQ53:AQ54 AH53:AH54 V56:V57 S56:S57 Y59:Y60 P59:P60 AN59:AN60 M59:M60 J59:J60 AK59:AK60 AQ56:AQ57 AH56:AH57 V59:V60 S59:S60 Y62:Y63 P62:P63 AN62:AN63 M62:M63 J62:J63 AK62:AK63 AQ59:AQ60 AH59:AH60 V62:V63 S62:S63 Y65:Y66 P65:P66 AN65:AN66 M65:M66 J65:J66 AK65:AK66 AQ62:AQ63 AH62:AH63 V65:V66 S65:S66 Y68:Y69 AE85 AE89 AB85 AB89 Y85 Y89 AE93 AE97 V108:V109 AK117:AK118 AK120:AK121 AK123:AK124 J85 J89 V85 V89 AB93 AB97 S85 S89 Y93 Y97 AQ85 AQ89 J93 J97 P85 P89 V93 V97 AN85 AN89 S93 S97 AK85 AK89 AQ93 AQ97 P93 P97 P74:P75 AE87 AN74:AN75 AB87 AE91 AE95 AK126:AK127 AK129:AK130 AK132:AK133 AK135:AK136 AN93 AN97 M74:M75 Y87 AK93 AK97 J74:J75 J87 AK74:AK75 V87 AB91 AB95 V74:V75 S87 Y91 Y95 S74:S75 AQ87 J91 J95 AQ74:AQ75 P87 V91 V95 AH74:AH75 AN87 S91 S95 AE74:AE75 AK87 AQ91 AQ95 P91 AH99 AK108:AK109 AN91 AK91 AE99 AB99 Y99 J99 V99 S99 P95 M83 AQ99 AN95 AK95 AH83 AE83 AB83 Y83 J83 V83 S83 AK138:AK139 J8:J23 M150:M184 P68:P69 AN68:AN69 Y71:Y72 P99 AQ83 P83 AQ65:AQ66 AH65:AH66 M68:M69 J68:J69 P71:P72 AN71:AN72 M71:M72 AK68:AK69 V68:V69 S68:S69 AQ68:AQ69 AH68:AH69 J71:J72 AK71:AK72 AN99 AN83 AK99 AK83 V71:V72 S71:S72 AQ71:AQ72 AH71:AH72 AE71:AE72 AN150:AN184 P8:P23 AE32:AE33 AE35:AE36 AE38:AE39 AE41:AE42 AE44:AE45 AE47:AE48 AE50:AE51 AE53:AE54 AE56:AE57 AE59:AE60 AE62:AE63 AE65:AE66 AE68:AE69 J141:J142 AH141:AH142 AQ141:AQ142 S141:S142 AB141:AB142 P141:P142 M141:M142 AE141:AE142 Y141:Y142 AN141:AN142 V141:V142 AK141:AK142">
      <formula1>OK</formula1>
    </dataValidation>
    <dataValidation type="list" allowBlank="1" showInputMessage="1" showErrorMessage="1" sqref="AR35:AT35 AR74:AT74 AR68:AT68 AR32:AT32 AR62:AT62 AR29:AT29 AR71:AT71 AR65:AT65 AR56:AT56 AR50:AT50 AR44:AT44 AR38:AT38 AR41:AT41 AR47:AT47 AR53:AT53 AR59:AT59">
      <formula1>EPARBUT</formula1>
    </dataValidation>
    <dataValidation type="list" allowBlank="1" showInputMessage="1" showErrorMessage="1" sqref="E84:F84 E100:F100 E98:F98 E94:F94 E90:F90 E86:F86 E96:F96 E92:F92 E102:F102 E88:F88">
      <formula1>DATE</formula1>
    </dataValidation>
    <dataValidation type="list" allowBlank="1" showInputMessage="1" showErrorMessage="1" sqref="E111:G111 E141:G141 E135:G135 E129:G129 E123:G123 E117:G117 E138:G138 E132:G132 E126:G126 E120:G120 E114:G114">
      <formula1>PROV</formula1>
    </dataValidation>
    <dataValidation type="list" allowBlank="1" showInputMessage="1" sqref="E153:G170">
      <formula1>DFIX</formula1>
    </dataValidation>
    <dataValidation type="list" allowBlank="1" showInputMessage="1" showErrorMessage="1" sqref="E76:G76 E34:G34 E40:G40 E37:G37 AR67:AT67 E43:G43 E46:G46 E52:G52 AR64:AT64 AR70:AT70 AR43:AT43 E110:G110 E73:G73 AR49:AT49 AR55:AT55 AR61:AT61 E113:G113 E119:G119 E125:G125 E49:G49 E134:G134 E140:G140 E116:G116 E122:G122 E128:G128 E131:G131 E137:G137 E143:G143 AR31:AT31 AR76:AT76 AR37:AT37 AR73:AT73 AR34:AT34 AR40:AT40 AR46:AT46 AR52:AT52 AR58:AT58 E70:G70 E55:G55 E58:G58 E61:G61 E64:G64 E67:G67">
      <formula1>VCDE</formula1>
    </dataValidation>
    <dataValidation type="list" allowBlank="1" showInputMessage="1" showErrorMessage="1" sqref="E8:E23">
      <formula1>DIME</formula1>
    </dataValidation>
    <dataValidation type="list" allowBlank="1" showInputMessage="1" sqref="E172:G183">
      <formula1>DVAR</formula1>
    </dataValidation>
    <dataValidation type="list" allowBlank="1" sqref="E29:G29 E32:G32 E35:G35 E38:G38 E41:G41 E44:G44 E47:G47 E50:G50 E53:G53 E56:G56 E59:G59 E62:G62 E65:G65 E68:G68 E71:G71 E74:G74">
      <formula1>EPARBUT</formula1>
    </dataValidation>
    <dataValidation type="list" allowBlank="1" sqref="E83:G83 E85:G85 E87:G87 E89:G89 E91:G91 E93:G93 E95:G95 E97:G97 E99:G99 E101:G101">
      <formula1>CREDIT</formula1>
    </dataValidation>
    <dataValidation type="list" allowBlank="1" showInputMessage="1" sqref="E108:G108">
      <formula1>PROV</formula1>
    </dataValidation>
    <dataValidation type="list" allowBlank="1" showInputMessage="1" sqref="E151:G152">
      <formula1>DFIX</formula1>
    </dataValidation>
    <dataValidation type="list" allowBlank="1" showInputMessage="1" showErrorMessage="1" errorTitle="Message d'aide" error="Il faut sélectionner un compte figurant dans la liste." sqref="E31:G31">
      <formula1>VCDE</formula1>
    </dataValidation>
    <dataValidation type="list" allowBlank="1" showInputMessage="1" showErrorMessage="1" sqref="E150:G150">
      <formula1>DFIX</formula1>
    </dataValidation>
  </dataValidations>
  <hyperlinks>
    <hyperlink ref="E28:G28" location="'Menu 2'!A1" tooltip="Accéder au menu de configuration de vos solutions d'épargne" display="Configurez vos comptes d'épargne (en cliquant ici)"/>
    <hyperlink ref="F195" r:id="rId1"/>
    <hyperlink ref="A2:D3" location="Menu!A1" tooltip="Accéder au menu de configuration générale" display="Accès au MENU"/>
    <hyperlink ref="H191:J192" location="'Vir 1'!A1" tooltip="Mouvements des épargnes et provisions du mois" display="Synthèse des mouvements d'épargne/provisions"/>
    <hyperlink ref="K191:M192" location="'Vir 2'!A1" tooltip="Mouvements des épargnes et provisions du mois" display="Synthèse des mouvements d'épargne/provisions"/>
    <hyperlink ref="N191:P192" location="'Vir 3'!A1" tooltip="Mouvements des épargnes et provisions du mois" display="Synthèse des mouvements d'épargne/provisions"/>
    <hyperlink ref="Q191:S192" location="'Vir 4'!A1" tooltip="Mouvements des épargnes et provisions du mois" display="Synthèse des mouvements d'épargne/provisions"/>
    <hyperlink ref="T191:V192" location="'Vir 5'!A1" tooltip="Mouvements des épargnes et provisions du mois" display="Synthèse des mouvements d'épargne/provisions"/>
    <hyperlink ref="W191:Y192" location="'Vir 6'!A1" tooltip="Mouvements des épargnes et provisions du mois" display="Synthèse des mouvements d'épargne/provisions"/>
    <hyperlink ref="Z191:AB192" location="'Vir 7'!A1" tooltip="Mouvements des épargnes et provisions du mois" display="Synthèse des mouvements d'épargne/provisions"/>
    <hyperlink ref="AC191:AE192" location="'Vir 8'!A1" tooltip="Mouvements des épargnes et provisions du mois" display="Synthèse des mouvements d'épargne/provisions"/>
    <hyperlink ref="AF191:AH192" location="'Vir 9'!A1" tooltip="Mouvements des épargnes et provisions du mois" display="Synthèse des mouvements d'épargne/provisions"/>
    <hyperlink ref="AI191:AK192" location="'Vir 10'!A1" tooltip="Mouvements des épargnes et provisions du mois" display="Synthèse des mouvements d'épargne/provisions"/>
    <hyperlink ref="AL191:AN192" location="'Vir 11'!A1" tooltip="Mouvements des épargnes et provisions du mois" display="Synthèse des mouvements d'épargne/provisions"/>
    <hyperlink ref="AO191:AQ192" location="'Vir 12'!A1" tooltip="Mouvements des épargnes et provisions du mois" display="Synthèse des mouvements d'épargne/provisions"/>
    <hyperlink ref="E107:G107" location="'Menu 2'!A1" tooltip="Accéder au menu de configuration de vos solutions d'épargne" display="Configurez vos comptes d'épargne (en cliquant ici)"/>
    <hyperlink ref="AR28:AT28" location="'Menu 2'!A1" tooltip="Accéder au menu de configuration de vos solutions d'épargne" display="Configurez vos comptes d'épargne (en cliquant ici)"/>
    <hyperlink ref="AX28:AZ28" location="'Menu 2'!A1" tooltip="Accéder au menu de configuration de vos solutions d'épargne" display="Configurez vos comptes d'épargne (en cliquant ici)"/>
    <hyperlink ref="AR107:AT107" location="'Menu 2'!A1" tooltip="Accéder au menu de configuration de vos solutions d'épargne" display="Configurez vos comptes d'épargne (en cliquant ici)"/>
    <hyperlink ref="AX107:AZ107" location="'Menu 2'!A1" tooltip="Accéder au menu de configuration de vos solutions d'épargne" display="Configurez vos comptes d'épargne (en cliquant ici)"/>
    <hyperlink ref="F7:G7" location="'Menu 2'!A1" tooltip="Accéder à la configuration de vos comptes bancaires" display="Configurez vos comptes courants (en cliquant ici)"/>
    <hyperlink ref="A4:D4" location="Simulateur!A1" tooltip="Simuler une épargne" display="Simulateur d'épargne"/>
    <hyperlink ref="D26:D28" location="Synthèse!A1" display="Mouvements d'épargne et de provisions"/>
    <hyperlink ref="D105:D107" location="Synthèse!A1" display="Mouvements d'épargne et de provisions"/>
  </hyperlinks>
  <pageMargins left="0.78740157499999996" right="0.78740157499999996" top="0.984251969" bottom="0.984251969" header="0.5" footer="0.5"/>
  <pageSetup paperSize="9" orientation="portrait" horizontalDpi="0" verticalDpi="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Données!$J$6:$J$13</xm:f>
          </x14:formula1>
          <xm:sqref>G8:G23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D14" sqref="D14:F15"/>
    </sheetView>
  </sheetViews>
  <sheetFormatPr baseColWidth="10" defaultColWidth="10.73046875" defaultRowHeight="12.75"/>
  <cols>
    <col min="1" max="1" width="17" style="162" customWidth="1"/>
    <col min="2" max="2" width="2.265625" style="162" customWidth="1"/>
    <col min="3" max="3" width="11.265625" style="162" customWidth="1"/>
    <col min="4" max="6" width="10.73046875" style="162"/>
    <col min="7" max="7" width="5" style="162" customWidth="1"/>
    <col min="8" max="10" width="10.73046875" style="162"/>
    <col min="11" max="11" width="5" style="162" customWidth="1"/>
    <col min="12" max="16384" width="10.73046875" style="162"/>
  </cols>
  <sheetData>
    <row r="2" spans="1:15">
      <c r="A2" s="389" t="s">
        <v>358</v>
      </c>
    </row>
    <row r="3" spans="1:15">
      <c r="A3" s="389"/>
    </row>
    <row r="4" spans="1:15">
      <c r="A4" s="389"/>
      <c r="K4" s="183" t="str">
        <f>Menu!I4</f>
        <v>Version 2021 Révision 2</v>
      </c>
    </row>
    <row r="5" spans="1:15" ht="13.9" customHeight="1">
      <c r="C5" s="1"/>
    </row>
    <row r="6" spans="1:15" ht="10.15" customHeight="1">
      <c r="C6" s="621" t="s">
        <v>502</v>
      </c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</row>
    <row r="7" spans="1:15" ht="30" customHeight="1"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</row>
    <row r="10" spans="1:15" ht="12.75" customHeight="1">
      <c r="D10" s="615">
        <f>'Budget Gold'!H7</f>
        <v>44197</v>
      </c>
      <c r="E10" s="616"/>
      <c r="F10" s="617"/>
      <c r="H10" s="615">
        <f>'Budget Gold'!K7</f>
        <v>44229</v>
      </c>
      <c r="I10" s="616"/>
      <c r="J10" s="617"/>
      <c r="L10" s="615">
        <f>'Budget Gold'!N7</f>
        <v>44261</v>
      </c>
      <c r="M10" s="616"/>
      <c r="N10" s="617"/>
    </row>
    <row r="11" spans="1:15">
      <c r="D11" s="618"/>
      <c r="E11" s="619"/>
      <c r="F11" s="620"/>
      <c r="H11" s="618"/>
      <c r="I11" s="619"/>
      <c r="J11" s="620"/>
      <c r="L11" s="618"/>
      <c r="M11" s="619"/>
      <c r="N11" s="620"/>
    </row>
    <row r="14" spans="1:15" ht="12.75" customHeight="1">
      <c r="D14" s="615">
        <f>'Budget Gold'!Q7</f>
        <v>44293</v>
      </c>
      <c r="E14" s="616"/>
      <c r="F14" s="617"/>
      <c r="H14" s="615">
        <f>'Budget Gold'!T7</f>
        <v>44325</v>
      </c>
      <c r="I14" s="616"/>
      <c r="J14" s="617"/>
      <c r="L14" s="615">
        <f>'Budget Gold'!W7</f>
        <v>44357</v>
      </c>
      <c r="M14" s="616"/>
      <c r="N14" s="617"/>
    </row>
    <row r="15" spans="1:15">
      <c r="D15" s="618"/>
      <c r="E15" s="619"/>
      <c r="F15" s="620"/>
      <c r="H15" s="618"/>
      <c r="I15" s="619"/>
      <c r="J15" s="620"/>
      <c r="L15" s="618"/>
      <c r="M15" s="619"/>
      <c r="N15" s="620"/>
    </row>
    <row r="18" spans="4:14" ht="12.75" customHeight="1">
      <c r="D18" s="615">
        <f>'Budget Gold'!Z7</f>
        <v>44389</v>
      </c>
      <c r="E18" s="616"/>
      <c r="F18" s="617"/>
      <c r="H18" s="615">
        <f>'Budget Gold'!AC7</f>
        <v>44421</v>
      </c>
      <c r="I18" s="616"/>
      <c r="J18" s="617"/>
      <c r="L18" s="615">
        <f>'Budget Gold'!AF7</f>
        <v>44453</v>
      </c>
      <c r="M18" s="616"/>
      <c r="N18" s="617"/>
    </row>
    <row r="19" spans="4:14">
      <c r="D19" s="618"/>
      <c r="E19" s="619"/>
      <c r="F19" s="620"/>
      <c r="H19" s="618"/>
      <c r="I19" s="619"/>
      <c r="J19" s="620"/>
      <c r="L19" s="618"/>
      <c r="M19" s="619"/>
      <c r="N19" s="620"/>
    </row>
    <row r="22" spans="4:14" ht="12.75" customHeight="1">
      <c r="D22" s="615">
        <f>'Budget Gold'!AI7</f>
        <v>44485</v>
      </c>
      <c r="E22" s="616"/>
      <c r="F22" s="617"/>
      <c r="H22" s="615">
        <f>'Budget Gold'!AL7</f>
        <v>44517</v>
      </c>
      <c r="I22" s="616"/>
      <c r="J22" s="617"/>
      <c r="L22" s="615">
        <f>'Budget Gold'!AO7</f>
        <v>44549</v>
      </c>
      <c r="M22" s="616"/>
      <c r="N22" s="617"/>
    </row>
    <row r="23" spans="4:14">
      <c r="D23" s="618"/>
      <c r="E23" s="619"/>
      <c r="F23" s="620"/>
      <c r="H23" s="618"/>
      <c r="I23" s="619"/>
      <c r="J23" s="620"/>
      <c r="L23" s="618"/>
      <c r="M23" s="619"/>
      <c r="N23" s="620"/>
    </row>
  </sheetData>
  <sheetProtection algorithmName="SHA-512" hashValue="PBwiN0WDPXVKzEsOoZRAiHtRWMgkz5cnq/5kSw6lOxCA4+Cuag6h3ASqjZF9dX28Nm8UprLV1EvBvh8VU367AA==" saltValue="rWZATC/k0IUexeabT6BO4A==" spinCount="100000" sheet="1" objects="1" scenarios="1"/>
  <mergeCells count="14">
    <mergeCell ref="A2:A4"/>
    <mergeCell ref="H10:J11"/>
    <mergeCell ref="L10:N11"/>
    <mergeCell ref="D14:F15"/>
    <mergeCell ref="H22:J23"/>
    <mergeCell ref="L22:N23"/>
    <mergeCell ref="D10:F11"/>
    <mergeCell ref="C6:O7"/>
    <mergeCell ref="H14:J15"/>
    <mergeCell ref="L14:N15"/>
    <mergeCell ref="D18:F19"/>
    <mergeCell ref="H18:J19"/>
    <mergeCell ref="L18:N19"/>
    <mergeCell ref="D22:F23"/>
  </mergeCells>
  <hyperlinks>
    <hyperlink ref="A2" location="'Budget Gold'!A1" display="Retour au budget"/>
    <hyperlink ref="A2:A4" location="'Budget Gold'!A1" tooltip="Retour au tableau Budget Gold" display="Retour au Budget"/>
    <hyperlink ref="H10:J11" location="'Vir 2'!A1" tooltip="Mouvements des épargnes et provisions du mois" display="Synthèse des mouvements d'épargne/provisions"/>
    <hyperlink ref="L10:N11" location="'Vir 3'!A1" tooltip="Mouvements des épargnes et provisions du mois" display="Synthèse des mouvements d'épargne/provisions"/>
    <hyperlink ref="D14:F15" location="'Vir 4'!A1" tooltip="Mouvements des épargnes et provisions du mois" display="Synthèse des mouvements d'épargne/provisions"/>
    <hyperlink ref="H14:J15" location="'Vir 5'!A1" tooltip="Mouvements des épargnes et provisions du mois" display="Synthèse des mouvements d'épargne/provisions"/>
    <hyperlink ref="L14:N15" location="'Vir 6'!A1" tooltip="Mouvements des épargnes et provisions du mois" display="Synthèse des mouvements d'épargne/provisions"/>
    <hyperlink ref="D18:F19" location="'Vir 7'!A1" tooltip="Mouvements des épargnes et provisions du mois" display="Synthèse des mouvements d'épargne/provisions"/>
    <hyperlink ref="H18:J19" location="'Vir 8'!A1" tooltip="Mouvements des épargnes et provisions du mois" display="Synthèse des mouvements d'épargne/provisions"/>
    <hyperlink ref="L18:N19" location="'Vir 9'!A1" tooltip="Mouvements des épargnes et provisions du mois" display="Synthèse des mouvements d'épargne/provisions"/>
    <hyperlink ref="D22:F23" location="'Vir 10'!A1" tooltip="Mouvements des épargnes et provisions du mois" display="Synthèse des mouvements d'épargne/provisions"/>
    <hyperlink ref="H22:J23" location="'Vir 11'!A1" tooltip="Mouvements des épargnes et provisions du mois" display="Synthèse des mouvements d'épargne/provisions"/>
    <hyperlink ref="L22:N23" location="'Vir 12'!A1" tooltip="Mouvements des épargnes et provisions du mois" display="Synthèse des mouvements d'épargne/provisions"/>
    <hyperlink ref="D10:F11" location="'Vir 1'!A1" tooltip="Mouvements des épargnes et provisions du mois" display="Synthèse des mouvements d'épargne/provision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1"/>
  <sheetViews>
    <sheetView workbookViewId="0">
      <selection activeCell="A2" sqref="A2"/>
    </sheetView>
  </sheetViews>
  <sheetFormatPr baseColWidth="10" defaultColWidth="10.73046875" defaultRowHeight="12.75"/>
  <cols>
    <col min="1" max="1" width="15" style="169" customWidth="1"/>
    <col min="2" max="2" width="4.3984375" style="169" customWidth="1"/>
    <col min="3" max="3" width="10.73046875" style="169"/>
    <col min="4" max="4" width="43.1328125" style="169" bestFit="1" customWidth="1"/>
    <col min="5" max="5" width="36.265625" style="169" customWidth="1"/>
    <col min="6" max="6" width="3.1328125" style="169" customWidth="1"/>
    <col min="7" max="16384" width="10.73046875" style="169"/>
  </cols>
  <sheetData>
    <row r="2" spans="1:9" ht="26.25" customHeight="1">
      <c r="A2" s="168" t="s">
        <v>517</v>
      </c>
    </row>
    <row r="4" spans="1:9" ht="27.75">
      <c r="D4" s="334" t="s">
        <v>550</v>
      </c>
      <c r="E4" s="181" t="str">
        <f>Menu!I4</f>
        <v>Version 2021 Révision 2</v>
      </c>
      <c r="G4" s="622"/>
      <c r="H4" s="622"/>
      <c r="I4" s="622"/>
    </row>
    <row r="5" spans="1:9" ht="12.75" customHeight="1">
      <c r="D5" s="170" t="s">
        <v>512</v>
      </c>
      <c r="G5" s="622"/>
      <c r="H5" s="622"/>
      <c r="I5" s="622"/>
    </row>
    <row r="7" spans="1:9">
      <c r="C7" s="171"/>
      <c r="D7" s="171"/>
      <c r="E7" s="171"/>
      <c r="F7" s="171"/>
    </row>
    <row r="8" spans="1:9" s="172" customFormat="1" ht="15">
      <c r="C8" s="173"/>
      <c r="D8" s="174" t="s">
        <v>514</v>
      </c>
      <c r="E8" s="277"/>
      <c r="F8" s="173"/>
    </row>
    <row r="9" spans="1:9" s="172" customFormat="1" ht="15">
      <c r="C9" s="173"/>
      <c r="D9" s="174"/>
      <c r="E9" s="175"/>
      <c r="F9" s="173"/>
    </row>
    <row r="10" spans="1:9" s="172" customFormat="1" ht="15">
      <c r="C10" s="173"/>
      <c r="D10" s="174" t="s">
        <v>513</v>
      </c>
      <c r="E10" s="277"/>
      <c r="F10" s="173"/>
    </row>
    <row r="11" spans="1:9" s="172" customFormat="1" ht="15">
      <c r="C11" s="173"/>
      <c r="D11" s="174"/>
      <c r="E11" s="175"/>
      <c r="F11" s="173"/>
    </row>
    <row r="12" spans="1:9" s="172" customFormat="1" ht="15">
      <c r="C12" s="173"/>
      <c r="D12" s="174" t="s">
        <v>312</v>
      </c>
      <c r="E12" s="167">
        <v>44197</v>
      </c>
      <c r="F12" s="173"/>
    </row>
    <row r="13" spans="1:9" s="172" customFormat="1" ht="15">
      <c r="C13" s="173"/>
      <c r="D13" s="174"/>
      <c r="E13" s="175"/>
      <c r="F13" s="173"/>
    </row>
    <row r="14" spans="1:9" s="172" customFormat="1" ht="15">
      <c r="C14" s="173"/>
      <c r="D14" s="174" t="s">
        <v>518</v>
      </c>
      <c r="E14" s="278"/>
      <c r="F14" s="173"/>
    </row>
    <row r="15" spans="1:9" ht="15">
      <c r="C15" s="173"/>
      <c r="D15" s="174"/>
      <c r="E15" s="175"/>
      <c r="F15" s="173"/>
    </row>
    <row r="16" spans="1:9" ht="15">
      <c r="C16" s="173"/>
      <c r="D16" s="174" t="s">
        <v>516</v>
      </c>
      <c r="E16" s="176" t="str">
        <f>IF(OR(E14="",E14="jj/mm/aaaa"),"",DATE(YEAR(E14),MONTH(E14),1))</f>
        <v/>
      </c>
      <c r="F16" s="173"/>
    </row>
    <row r="17" spans="3:6">
      <c r="C17" s="171"/>
      <c r="D17" s="177"/>
      <c r="E17" s="171"/>
      <c r="F17" s="171"/>
    </row>
    <row r="19" spans="3:6">
      <c r="C19" s="171"/>
      <c r="D19" s="171"/>
      <c r="E19" s="171"/>
      <c r="F19" s="171"/>
    </row>
    <row r="20" spans="3:6" ht="20.25">
      <c r="C20" s="623" t="s">
        <v>520</v>
      </c>
      <c r="D20" s="623"/>
      <c r="E20" s="623"/>
      <c r="F20" s="623"/>
    </row>
    <row r="21" spans="3:6">
      <c r="C21" s="171"/>
      <c r="D21" s="171"/>
      <c r="E21" s="171"/>
      <c r="F21" s="171"/>
    </row>
  </sheetData>
  <sheetProtection algorithmName="SHA-512" hashValue="iJbEsRpODmH0nkQyDABVc3ECOUI2+nmX9lTjOkyJmdqehiViauEJK1kJuT6s/AORuU9jffdQ5dISEiL5btVVSA==" saltValue="iqIhEvW41uiJzKjHLbUQJg==" spinCount="100000" sheet="1" objects="1" scenarios="1"/>
  <mergeCells count="2">
    <mergeCell ref="G4:I5"/>
    <mergeCell ref="C20:F20"/>
  </mergeCells>
  <hyperlinks>
    <hyperlink ref="A2" location="Menu!A1" tooltip="Accès au Menu Général" display="Accès au MENU"/>
    <hyperlink ref="C20:F20" location="Mariage!A1" tooltip="Accès au tableau Mariage Gold" display="Accéder à Mariage Gold"/>
  </hyperlink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Données!$H$8:$H$19</xm:f>
          </x14:formula1>
          <xm:sqref>E12</xm:sqref>
        </x14:dataValidation>
        <x14:dataValidation type="list" allowBlank="1">
          <x14:formula1>
            <xm:f>Données!$H$64:$H$65</xm:f>
          </x14:formula1>
          <xm:sqref>E14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60"/>
  <sheetViews>
    <sheetView workbookViewId="0">
      <selection activeCell="A3" sqref="A3"/>
    </sheetView>
  </sheetViews>
  <sheetFormatPr baseColWidth="10" defaultColWidth="10.73046875" defaultRowHeight="12.75"/>
  <cols>
    <col min="1" max="1" width="16.1328125" style="169" bestFit="1" customWidth="1"/>
    <col min="2" max="2" width="1.86328125" style="279" customWidth="1"/>
    <col min="3" max="3" width="36.1328125" style="279" bestFit="1" customWidth="1"/>
    <col min="4" max="4" width="1" style="280" customWidth="1"/>
    <col min="5" max="5" width="17.265625" style="279" customWidth="1"/>
    <col min="6" max="6" width="1" style="280" customWidth="1"/>
    <col min="7" max="7" width="15.73046875" style="279" customWidth="1"/>
    <col min="8" max="8" width="6.59765625" style="281" customWidth="1"/>
    <col min="9" max="9" width="1" style="280" customWidth="1"/>
    <col min="10" max="10" width="13.265625" style="279" customWidth="1"/>
    <col min="11" max="11" width="3.3984375" style="339" bestFit="1" customWidth="1"/>
    <col min="12" max="12" width="12.86328125" style="279" customWidth="1"/>
    <col min="13" max="13" width="3.3984375" style="339" bestFit="1" customWidth="1"/>
    <col min="14" max="14" width="12.1328125" style="279" customWidth="1"/>
    <col min="15" max="15" width="3.3984375" style="339" bestFit="1" customWidth="1"/>
    <col min="16" max="16" width="1" style="280" customWidth="1"/>
    <col min="17" max="17" width="21.1328125" style="279" customWidth="1"/>
    <col min="18" max="18" width="20.1328125" style="279" customWidth="1"/>
    <col min="19" max="19" width="1" style="280" customWidth="1"/>
    <col min="20" max="20" width="21.1328125" style="279" customWidth="1"/>
    <col min="21" max="21" width="1" style="280" customWidth="1"/>
    <col min="22" max="22" width="46" style="282" customWidth="1"/>
    <col min="23" max="23" width="10.73046875" style="279"/>
    <col min="24" max="24" width="10.73046875" style="283"/>
    <col min="25" max="25" width="15.1328125" style="284" customWidth="1"/>
    <col min="26" max="26" width="19.1328125" style="279" customWidth="1"/>
    <col min="27" max="27" width="9.86328125" style="285" customWidth="1"/>
    <col min="28" max="28" width="17.86328125" style="284" customWidth="1"/>
    <col min="29" max="29" width="12.86328125" style="286" customWidth="1"/>
    <col min="30" max="31" width="17.59765625" style="284" customWidth="1"/>
    <col min="32" max="32" width="10.73046875" style="279"/>
    <col min="33" max="33" width="3.265625" style="279" customWidth="1"/>
    <col min="34" max="34" width="10.73046875" style="283"/>
    <col min="35" max="35" width="15.1328125" style="284" customWidth="1"/>
    <col min="36" max="36" width="19.1328125" style="279" customWidth="1"/>
    <col min="37" max="37" width="10.86328125" style="285" customWidth="1"/>
    <col min="38" max="38" width="25.3984375" style="286" customWidth="1"/>
    <col min="39" max="39" width="21.86328125" style="286" customWidth="1"/>
    <col min="40" max="40" width="22.265625" style="284" customWidth="1"/>
    <col min="41" max="41" width="17.59765625" style="284" customWidth="1"/>
    <col min="42" max="16384" width="10.73046875" style="279"/>
  </cols>
  <sheetData>
    <row r="1" spans="1:42" ht="5.65" customHeight="1" thickBot="1"/>
    <row r="2" spans="1:42" s="169" customFormat="1" ht="30.4" customHeight="1" thickBot="1">
      <c r="A2" s="287"/>
      <c r="C2" s="288" t="s">
        <v>497</v>
      </c>
      <c r="D2" s="289"/>
      <c r="E2" s="670" t="s">
        <v>557</v>
      </c>
      <c r="F2" s="671"/>
      <c r="G2" s="671"/>
      <c r="H2" s="672"/>
      <c r="I2" s="289"/>
      <c r="K2" s="340"/>
      <c r="M2" s="340"/>
      <c r="O2" s="340"/>
      <c r="P2" s="289"/>
      <c r="S2" s="289"/>
      <c r="U2" s="289"/>
      <c r="V2" s="290"/>
      <c r="X2" s="291" t="s">
        <v>548</v>
      </c>
      <c r="Y2" s="627" t="s">
        <v>533</v>
      </c>
      <c r="Z2" s="627"/>
      <c r="AA2" s="627"/>
      <c r="AB2" s="627"/>
      <c r="AC2" s="627"/>
      <c r="AD2" s="627"/>
      <c r="AE2" s="627"/>
      <c r="AH2" s="291" t="s">
        <v>548</v>
      </c>
      <c r="AI2" s="624" t="s">
        <v>542</v>
      </c>
      <c r="AJ2" s="624"/>
      <c r="AK2" s="624"/>
      <c r="AL2" s="624"/>
      <c r="AM2" s="624"/>
      <c r="AN2" s="624"/>
      <c r="AO2" s="292"/>
    </row>
    <row r="3" spans="1:42" s="169" customFormat="1" ht="25.5" thickBot="1">
      <c r="A3" s="104" t="s">
        <v>315</v>
      </c>
      <c r="B3" s="293"/>
      <c r="C3" s="179" t="str">
        <f>CONCATENATE('Menu Mariage'!E8," &amp; ",'Menu Mariage'!E10)</f>
        <v xml:space="preserve"> &amp; </v>
      </c>
      <c r="D3" s="294"/>
      <c r="E3" s="673">
        <f>AD5</f>
        <v>0</v>
      </c>
      <c r="F3" s="674"/>
      <c r="G3" s="674"/>
      <c r="H3" s="675"/>
      <c r="I3" s="294"/>
      <c r="K3" s="340"/>
      <c r="M3" s="340"/>
      <c r="O3" s="340"/>
      <c r="P3" s="294"/>
      <c r="S3" s="294"/>
      <c r="T3" s="27">
        <f>SUM(IF(T9="",0,E9), IF(T10="",0,E10), IF(T11="",0,E11), IF(T12="",0,E12), IF(T13="",0,E13), IF(T14="",0,E14), IF(T15="",0,E15), IF(T16="",0,E16), IF(T17="",0,E17), IF(T18="",0,E18), IF(T20="",0,E20), IF(T21="",0,E21), IF(T22="",0,E22), IF(T23="",0,E23), IF(T24="",0,E24), IF(T25="",0,E25), IF(T26="",0,E26), IF(T30="",0,E30), IF(T31="",0,E31), IF(T32="",0,E32), IF(T33="",0,E33), IF(T34="",0,E34), IF(T35="",0,E35), IF(T36="",0,E36), IF(T37="",0,E37), IF(T38="",0,E38), IF(T39="",0,E39), IF(T40="",0,E40), IF(T44="",0,E44), IF(T45="",0,E45), IF(T46="",0,E46), IF(T47="",0,E47), IF(T48="",0,E48), IF(T49="",0,E49), IF(T50="",0,E50), IF(T51="",0,E51), IF(T52="",0,E52), IF(T53="",0,E53), IF(T54="",0,E54), IF(T58="",0,E58), IF(T59="",0,E59), IF(T60="",0,E60), IF(T61="",0,E61), IF(T62="",0,E62), IF(T63="",0,E63), IF(T64="",0,E64), IF(T68="",0,E68), IF(T69="",0,E69), IF(T70="",0,E70))</f>
        <v>0</v>
      </c>
      <c r="U3" s="294"/>
      <c r="V3" s="295" t="s">
        <v>552</v>
      </c>
      <c r="X3" s="296"/>
      <c r="Y3" s="627"/>
      <c r="Z3" s="627"/>
      <c r="AA3" s="627"/>
      <c r="AB3" s="627"/>
      <c r="AC3" s="627"/>
      <c r="AD3" s="627"/>
      <c r="AE3" s="627"/>
      <c r="AF3" s="297" t="s">
        <v>388</v>
      </c>
      <c r="AH3" s="296"/>
      <c r="AI3" s="624"/>
      <c r="AJ3" s="624"/>
      <c r="AK3" s="624"/>
      <c r="AL3" s="624"/>
      <c r="AM3" s="624"/>
      <c r="AN3" s="624"/>
      <c r="AO3" s="292"/>
    </row>
    <row r="4" spans="1:42" ht="2.65" customHeight="1" thickBot="1"/>
    <row r="5" spans="1:42" s="169" customFormat="1" ht="17.649999999999999" customHeight="1">
      <c r="A5" s="107" t="s">
        <v>430</v>
      </c>
      <c r="C5" s="180" t="str">
        <f>IF(OR('Menu Mariage'!E14="",'Menu Mariage'!E14="jj/mm/aaaa"),"",CONCATENATE("Le ",DAY('Menu Mariage'!E14),"/",MONTH('Menu Mariage'!E14),"/",YEAR('Menu Mariage'!E14)))</f>
        <v/>
      </c>
      <c r="D5" s="289"/>
      <c r="E5" s="343">
        <f>E27+E41+E55+E65+E71</f>
        <v>0</v>
      </c>
      <c r="F5" s="298"/>
      <c r="G5" s="660">
        <f>G27+G41+G55+G65+G71</f>
        <v>0</v>
      </c>
      <c r="H5" s="661"/>
      <c r="I5" s="289"/>
      <c r="K5" s="340"/>
      <c r="L5" s="296" t="str">
        <f>Menu!I4</f>
        <v>Version 2021 Révision 2</v>
      </c>
      <c r="M5" s="340"/>
      <c r="O5" s="340"/>
      <c r="P5" s="289"/>
      <c r="Q5" s="655" t="s">
        <v>488</v>
      </c>
      <c r="R5" s="656"/>
      <c r="S5" s="299"/>
      <c r="T5" s="28">
        <f>SUM(IF(T9="",0,G9), IF(T10="",0,G10), IF(T11="",0,G11), IF(T12="",0,G12), IF(T13="",0,G13), IF(T14="",0,G14), IF(T15="",0,G15), IF(T16="",0,G16), IF(T17="",0,G17), IF(T18="",0,G18), IF(T20="",0,G20), IF(T21="",0,G21), IF(T22="",0,G22), IF(T23="",0,G23), IF(T24="",0,G24), IF(T25="",0,G25), IF(T26="",0,G26), IF(T30="",0,G30), IF(T31="",0,G31), IF(T32="",0,G32), IF(T33="",0,G33), IF(T34="",0,G34), IF(T35="",0,G35), IF(T36="",0,G36), IF(T37="",0,G37), IF(T38="",0,G38), IF(T39="",0,G39), IF(T40="",0,G40), IF(T44="",0,G44), IF(T45="",0,G45), IF(T46="",0,G46), IF(T47="",0,G47), IF(T48="",0,G48), IF(T49="",0,G49), IF(T50="",0,G50), IF(T51="",0,G51), IF(T52="",0,G52), IF(T53="",0,G53), IF(T54="",0,G54), IF(T58="",0,G58), IF(T59="",0,G59), IF(T60="",0,G60), IF(T61="",0,G61), IF(T62="",0,G62), IF(T63="",0,G63), IF(T64="",0,G64), IF(T68="",0,G68), IF(T69="",0,G69), IF(T70="",0,G70))</f>
        <v>0</v>
      </c>
      <c r="U5" s="289"/>
      <c r="V5" s="295" t="s">
        <v>553</v>
      </c>
      <c r="X5" s="296"/>
      <c r="Y5" s="300" t="s">
        <v>534</v>
      </c>
      <c r="AA5" s="301"/>
      <c r="AB5" s="302"/>
      <c r="AC5" s="303"/>
      <c r="AD5" s="304">
        <f>MAX(AD8:AD157)</f>
        <v>0</v>
      </c>
      <c r="AE5" s="305">
        <f>MAX(AE8:AE157)</f>
        <v>0</v>
      </c>
      <c r="AF5" s="306">
        <f>AE5-AD5</f>
        <v>0</v>
      </c>
      <c r="AG5" s="307"/>
      <c r="AJ5" s="638" t="s">
        <v>546</v>
      </c>
      <c r="AK5" s="346"/>
      <c r="AL5" s="651" t="s">
        <v>544</v>
      </c>
      <c r="AM5" s="628" t="s">
        <v>545</v>
      </c>
      <c r="AN5" s="649" t="s">
        <v>556</v>
      </c>
    </row>
    <row r="6" spans="1:42" s="169" customFormat="1" ht="12.75" customHeight="1" thickBot="1">
      <c r="A6" s="108" t="s">
        <v>379</v>
      </c>
      <c r="D6" s="289"/>
      <c r="E6" s="647" t="s">
        <v>558</v>
      </c>
      <c r="F6" s="289"/>
      <c r="G6" s="662" t="s">
        <v>560</v>
      </c>
      <c r="H6" s="663"/>
      <c r="I6" s="289"/>
      <c r="K6" s="340"/>
      <c r="M6" s="340"/>
      <c r="O6" s="340"/>
      <c r="P6" s="289"/>
      <c r="Q6" s="166" t="str">
        <f>CONCATENATE(COUNTIF(Q9:Q70,"1 (indispensable)")," prio1, ",COUNTIF(Q9:Q70,"2 (essentiel)")," prio2 et ",COUNTIF(Q9:Q70," 3 (souhaitable)")," prio3")</f>
        <v>0 prio1, 0 prio2 et 0 prio3</v>
      </c>
      <c r="R6" s="166" t="str">
        <f>CONCATENATE(COUNTIF(R9:R70,"1 (indispensable)")," prio1, ",COUNTIF(R9:R70,"2 (essentiel)")," prio2 et ",COUNTIF(R9:R70," 3 (souhaitable)")," prio3")</f>
        <v>0 prio1, 0 prio2 et 0 prio3</v>
      </c>
      <c r="S6" s="289"/>
      <c r="T6" s="653" t="s">
        <v>495</v>
      </c>
      <c r="U6" s="289"/>
      <c r="V6" s="290"/>
      <c r="X6" s="296"/>
      <c r="Y6" s="630" t="s">
        <v>522</v>
      </c>
      <c r="Z6" s="630" t="s">
        <v>523</v>
      </c>
      <c r="AA6" s="630" t="s">
        <v>530</v>
      </c>
      <c r="AB6" s="632" t="s">
        <v>535</v>
      </c>
      <c r="AC6" s="634" t="s">
        <v>525</v>
      </c>
      <c r="AD6" s="636" t="s">
        <v>554</v>
      </c>
      <c r="AE6" s="625" t="s">
        <v>555</v>
      </c>
      <c r="AJ6" s="639"/>
      <c r="AK6" s="346"/>
      <c r="AL6" s="652"/>
      <c r="AM6" s="629"/>
      <c r="AN6" s="650"/>
    </row>
    <row r="7" spans="1:42" s="169" customFormat="1" ht="15.4" thickBot="1">
      <c r="C7" s="308" t="s">
        <v>443</v>
      </c>
      <c r="D7" s="309"/>
      <c r="E7" s="648"/>
      <c r="F7" s="309"/>
      <c r="G7" s="664"/>
      <c r="H7" s="665"/>
      <c r="I7" s="309"/>
      <c r="J7" s="641" t="s">
        <v>484</v>
      </c>
      <c r="K7" s="642"/>
      <c r="L7" s="641" t="s">
        <v>485</v>
      </c>
      <c r="M7" s="642"/>
      <c r="N7" s="641" t="s">
        <v>486</v>
      </c>
      <c r="O7" s="642"/>
      <c r="P7" s="309"/>
      <c r="Q7" s="311" t="str">
        <f>IF('Menu Mariage'!E8="","Priorités de la fiancée",CONCATENATE("Priorités de ",'Menu Mariage'!E8))</f>
        <v>Priorités de la fiancée</v>
      </c>
      <c r="R7" s="311" t="str">
        <f>IF('Menu Mariage'!E10="","Priorités du fiancé",CONCATENATE("Priorités de ",'Menu Mariage'!E10))</f>
        <v>Priorités du fiancé</v>
      </c>
      <c r="S7" s="309"/>
      <c r="T7" s="654"/>
      <c r="U7" s="309"/>
      <c r="V7" s="310" t="s">
        <v>492</v>
      </c>
      <c r="Y7" s="631"/>
      <c r="Z7" s="631"/>
      <c r="AA7" s="631"/>
      <c r="AB7" s="633"/>
      <c r="AC7" s="635"/>
      <c r="AD7" s="637"/>
      <c r="AE7" s="626"/>
      <c r="AJ7" s="312">
        <f>0-SUM(AJ11:AJ160)</f>
        <v>0</v>
      </c>
      <c r="AL7" s="345">
        <f>IF((0-AJ7)-AE5&lt;0,0,(0-AJ7)-AE5)</f>
        <v>0</v>
      </c>
      <c r="AM7" s="344">
        <f>SUM(AN11:AN160)</f>
        <v>0</v>
      </c>
      <c r="AN7" s="305">
        <f>AE5-AM7</f>
        <v>0</v>
      </c>
      <c r="AP7" s="279"/>
    </row>
    <row r="8" spans="1:42">
      <c r="A8" s="640" t="s">
        <v>521</v>
      </c>
      <c r="C8" s="313" t="s">
        <v>465</v>
      </c>
      <c r="D8" s="314"/>
      <c r="F8" s="314"/>
      <c r="I8" s="314"/>
      <c r="P8" s="314"/>
      <c r="S8" s="314"/>
      <c r="U8" s="314"/>
      <c r="X8" s="296">
        <v>1</v>
      </c>
      <c r="Y8" s="368" t="s">
        <v>524</v>
      </c>
      <c r="Z8" s="369"/>
      <c r="AA8" s="370" t="s">
        <v>532</v>
      </c>
      <c r="AB8" s="371"/>
      <c r="AC8" s="371"/>
      <c r="AD8" s="185" t="str">
        <f>IF(Z8="","",Z8)</f>
        <v/>
      </c>
      <c r="AE8" s="315" t="str">
        <f>IF(AA8="Non effectué","",Z8)</f>
        <v/>
      </c>
      <c r="AH8" s="296"/>
      <c r="AI8" s="300"/>
      <c r="AJ8" s="303"/>
      <c r="AK8" s="301"/>
      <c r="AL8" s="303"/>
      <c r="AM8" s="303"/>
      <c r="AN8" s="302"/>
      <c r="AO8" s="302"/>
    </row>
    <row r="9" spans="1:42" ht="12.75" customHeight="1">
      <c r="A9" s="640"/>
      <c r="C9" s="362" t="s">
        <v>460</v>
      </c>
      <c r="D9" s="316"/>
      <c r="E9" s="317"/>
      <c r="F9" s="316"/>
      <c r="G9" s="337" t="str">
        <f>IF(H9="",IF(E9="","",E9),IF(H9="Devis 1",J9,IF(H9="Devis 2",L9,N9)))</f>
        <v/>
      </c>
      <c r="H9" s="335"/>
      <c r="I9" s="316"/>
      <c r="J9" s="318"/>
      <c r="K9" s="341" t="s">
        <v>551</v>
      </c>
      <c r="L9" s="318"/>
      <c r="M9" s="341" t="s">
        <v>551</v>
      </c>
      <c r="N9" s="318"/>
      <c r="O9" s="341" t="s">
        <v>551</v>
      </c>
      <c r="P9" s="316"/>
      <c r="Q9" s="319"/>
      <c r="R9" s="319"/>
      <c r="S9" s="316"/>
      <c r="T9" s="320" t="str">
        <f t="shared" ref="T9:T26" si="0">IF(OR(Q9="1 (indispensable)",R9="1 (indispensable)"),"1 (indispensable)",IF(AND(Q9="2 (essentiel)",R9="2 (essentiel)"),"2 (essentiel)",""))</f>
        <v/>
      </c>
      <c r="U9" s="316"/>
      <c r="V9" s="321"/>
      <c r="X9" s="283">
        <f>1+X8</f>
        <v>2</v>
      </c>
      <c r="Y9" s="368" t="s">
        <v>524</v>
      </c>
      <c r="Z9" s="369"/>
      <c r="AA9" s="370" t="s">
        <v>532</v>
      </c>
      <c r="AB9" s="371"/>
      <c r="AC9" s="371"/>
      <c r="AD9" s="322" t="str">
        <f>IF(Z9="","",Z9+AD8)</f>
        <v/>
      </c>
      <c r="AE9" s="322" t="str">
        <f t="shared" ref="AE9:AE72" si="1">IF(Z9="","",IF(AA9="Non effectué",IF(AE8="","",AE8),IF(AE8="",Z9,Z9+AE8)))</f>
        <v/>
      </c>
      <c r="AH9" s="296"/>
      <c r="AI9" s="630" t="s">
        <v>522</v>
      </c>
      <c r="AJ9" s="630" t="s">
        <v>538</v>
      </c>
      <c r="AK9" s="630" t="s">
        <v>530</v>
      </c>
      <c r="AL9" s="630" t="s">
        <v>540</v>
      </c>
      <c r="AM9" s="630" t="s">
        <v>539</v>
      </c>
      <c r="AN9" s="645" t="s">
        <v>543</v>
      </c>
      <c r="AO9" s="169"/>
      <c r="AP9" s="169"/>
    </row>
    <row r="10" spans="1:42" ht="13.15" customHeight="1">
      <c r="C10" s="362" t="s">
        <v>462</v>
      </c>
      <c r="D10" s="316"/>
      <c r="E10" s="318"/>
      <c r="F10" s="316"/>
      <c r="G10" s="337" t="str">
        <f t="shared" ref="G10:G18" si="2">IF(H10="",IF(E10="","",E10),IF(H10="Devis 1",J10,IF(H10="Devis 2",L10,N10)))</f>
        <v/>
      </c>
      <c r="H10" s="335"/>
      <c r="I10" s="316"/>
      <c r="J10" s="318"/>
      <c r="K10" s="341" t="s">
        <v>551</v>
      </c>
      <c r="L10" s="318"/>
      <c r="M10" s="341" t="s">
        <v>551</v>
      </c>
      <c r="N10" s="318"/>
      <c r="O10" s="341" t="s">
        <v>551</v>
      </c>
      <c r="P10" s="316"/>
      <c r="Q10" s="319"/>
      <c r="R10" s="319"/>
      <c r="S10" s="316"/>
      <c r="T10" s="320" t="str">
        <f t="shared" si="0"/>
        <v/>
      </c>
      <c r="U10" s="316"/>
      <c r="V10" s="321"/>
      <c r="X10" s="283">
        <f t="shared" ref="X10:X73" si="3">1+X9</f>
        <v>3</v>
      </c>
      <c r="Y10" s="368" t="s">
        <v>524</v>
      </c>
      <c r="Z10" s="369"/>
      <c r="AA10" s="370" t="s">
        <v>532</v>
      </c>
      <c r="AB10" s="371"/>
      <c r="AC10" s="371"/>
      <c r="AD10" s="322" t="str">
        <f t="shared" ref="AD10:AD35" si="4">IF(Z10="","",Z10+AD9)</f>
        <v/>
      </c>
      <c r="AE10" s="322" t="str">
        <f t="shared" si="1"/>
        <v/>
      </c>
      <c r="AH10" s="169"/>
      <c r="AI10" s="631"/>
      <c r="AJ10" s="631"/>
      <c r="AK10" s="631"/>
      <c r="AL10" s="631"/>
      <c r="AM10" s="631"/>
      <c r="AN10" s="646"/>
      <c r="AO10" s="169"/>
      <c r="AP10" s="169"/>
    </row>
    <row r="11" spans="1:42" ht="13.15">
      <c r="A11" s="323" t="s">
        <v>536</v>
      </c>
      <c r="C11" s="362" t="s">
        <v>466</v>
      </c>
      <c r="D11" s="316"/>
      <c r="E11" s="318"/>
      <c r="F11" s="316"/>
      <c r="G11" s="337" t="str">
        <f t="shared" si="2"/>
        <v/>
      </c>
      <c r="H11" s="335"/>
      <c r="I11" s="316"/>
      <c r="J11" s="318"/>
      <c r="K11" s="341" t="s">
        <v>551</v>
      </c>
      <c r="L11" s="318"/>
      <c r="M11" s="341" t="s">
        <v>551</v>
      </c>
      <c r="N11" s="318"/>
      <c r="O11" s="341" t="s">
        <v>551</v>
      </c>
      <c r="P11" s="316"/>
      <c r="Q11" s="319"/>
      <c r="R11" s="319"/>
      <c r="S11" s="316"/>
      <c r="T11" s="320" t="str">
        <f t="shared" si="0"/>
        <v/>
      </c>
      <c r="U11" s="316"/>
      <c r="V11" s="321"/>
      <c r="X11" s="283">
        <f t="shared" si="3"/>
        <v>4</v>
      </c>
      <c r="Y11" s="368" t="s">
        <v>524</v>
      </c>
      <c r="Z11" s="369"/>
      <c r="AA11" s="370" t="s">
        <v>532</v>
      </c>
      <c r="AB11" s="371"/>
      <c r="AC11" s="371"/>
      <c r="AD11" s="322" t="str">
        <f t="shared" si="4"/>
        <v/>
      </c>
      <c r="AE11" s="322" t="str">
        <f t="shared" si="1"/>
        <v/>
      </c>
      <c r="AH11" s="296">
        <v>1</v>
      </c>
      <c r="AI11" s="368" t="s">
        <v>524</v>
      </c>
      <c r="AJ11" s="369"/>
      <c r="AK11" s="370" t="s">
        <v>532</v>
      </c>
      <c r="AL11" s="372" t="s">
        <v>541</v>
      </c>
      <c r="AM11" s="371" t="s">
        <v>547</v>
      </c>
      <c r="AN11" s="185" t="str">
        <f>IF(AK11="Non effectué","",AJ11)</f>
        <v/>
      </c>
      <c r="AO11" s="169"/>
    </row>
    <row r="12" spans="1:42" ht="13.15">
      <c r="A12" s="324"/>
      <c r="C12" s="362" t="s">
        <v>467</v>
      </c>
      <c r="D12" s="316"/>
      <c r="E12" s="318"/>
      <c r="F12" s="316"/>
      <c r="G12" s="337" t="str">
        <f t="shared" si="2"/>
        <v/>
      </c>
      <c r="H12" s="335"/>
      <c r="I12" s="316"/>
      <c r="J12" s="318"/>
      <c r="K12" s="341" t="s">
        <v>551</v>
      </c>
      <c r="L12" s="318"/>
      <c r="M12" s="341" t="s">
        <v>551</v>
      </c>
      <c r="N12" s="318"/>
      <c r="O12" s="341" t="s">
        <v>551</v>
      </c>
      <c r="P12" s="316"/>
      <c r="Q12" s="319"/>
      <c r="R12" s="319"/>
      <c r="S12" s="316"/>
      <c r="T12" s="320" t="str">
        <f t="shared" si="0"/>
        <v/>
      </c>
      <c r="U12" s="316"/>
      <c r="V12" s="321"/>
      <c r="X12" s="283">
        <f t="shared" si="3"/>
        <v>5</v>
      </c>
      <c r="Y12" s="368" t="s">
        <v>524</v>
      </c>
      <c r="Z12" s="369"/>
      <c r="AA12" s="370" t="s">
        <v>532</v>
      </c>
      <c r="AB12" s="371"/>
      <c r="AC12" s="371"/>
      <c r="AD12" s="322" t="str">
        <f t="shared" si="4"/>
        <v/>
      </c>
      <c r="AE12" s="322" t="str">
        <f t="shared" si="1"/>
        <v/>
      </c>
      <c r="AH12" s="283">
        <f>1+AH11</f>
        <v>2</v>
      </c>
      <c r="AI12" s="368" t="s">
        <v>524</v>
      </c>
      <c r="AJ12" s="369"/>
      <c r="AK12" s="370" t="s">
        <v>532</v>
      </c>
      <c r="AL12" s="372"/>
      <c r="AM12" s="371"/>
      <c r="AN12" s="185" t="str">
        <f t="shared" ref="AN12:AN75" si="5">IF(AK12="Non effectué","",AJ12)</f>
        <v/>
      </c>
      <c r="AO12" s="169"/>
    </row>
    <row r="13" spans="1:42" ht="13.15">
      <c r="A13" s="323" t="s">
        <v>537</v>
      </c>
      <c r="C13" s="362" t="s">
        <v>444</v>
      </c>
      <c r="D13" s="316"/>
      <c r="E13" s="318"/>
      <c r="F13" s="316"/>
      <c r="G13" s="337" t="str">
        <f t="shared" si="2"/>
        <v/>
      </c>
      <c r="H13" s="335"/>
      <c r="I13" s="316"/>
      <c r="J13" s="318"/>
      <c r="K13" s="341" t="s">
        <v>551</v>
      </c>
      <c r="L13" s="318"/>
      <c r="M13" s="341" t="s">
        <v>551</v>
      </c>
      <c r="N13" s="318"/>
      <c r="O13" s="341" t="s">
        <v>551</v>
      </c>
      <c r="P13" s="316"/>
      <c r="Q13" s="319"/>
      <c r="R13" s="319"/>
      <c r="S13" s="316"/>
      <c r="T13" s="320" t="str">
        <f t="shared" si="0"/>
        <v/>
      </c>
      <c r="U13" s="316"/>
      <c r="V13" s="321"/>
      <c r="X13" s="283">
        <f t="shared" si="3"/>
        <v>6</v>
      </c>
      <c r="Y13" s="368" t="s">
        <v>524</v>
      </c>
      <c r="Z13" s="369"/>
      <c r="AA13" s="370" t="s">
        <v>532</v>
      </c>
      <c r="AB13" s="371"/>
      <c r="AC13" s="371"/>
      <c r="AD13" s="322" t="str">
        <f>IF(Z13="","",Z13+AD12)</f>
        <v/>
      </c>
      <c r="AE13" s="322" t="str">
        <f t="shared" si="1"/>
        <v/>
      </c>
      <c r="AH13" s="283">
        <f t="shared" ref="AH13:AH76" si="6">1+AH12</f>
        <v>3</v>
      </c>
      <c r="AI13" s="368" t="s">
        <v>524</v>
      </c>
      <c r="AJ13" s="369"/>
      <c r="AK13" s="370" t="s">
        <v>532</v>
      </c>
      <c r="AL13" s="372"/>
      <c r="AM13" s="371"/>
      <c r="AN13" s="185" t="str">
        <f t="shared" si="5"/>
        <v/>
      </c>
      <c r="AO13" s="169"/>
    </row>
    <row r="14" spans="1:42" ht="13.15">
      <c r="C14" s="362" t="s">
        <v>463</v>
      </c>
      <c r="D14" s="316"/>
      <c r="E14" s="318"/>
      <c r="F14" s="316"/>
      <c r="G14" s="337" t="str">
        <f t="shared" si="2"/>
        <v/>
      </c>
      <c r="H14" s="335"/>
      <c r="I14" s="316"/>
      <c r="J14" s="318"/>
      <c r="K14" s="341" t="s">
        <v>551</v>
      </c>
      <c r="L14" s="318"/>
      <c r="M14" s="341" t="s">
        <v>551</v>
      </c>
      <c r="N14" s="318"/>
      <c r="O14" s="341" t="s">
        <v>551</v>
      </c>
      <c r="P14" s="316"/>
      <c r="Q14" s="319"/>
      <c r="R14" s="319"/>
      <c r="S14" s="316"/>
      <c r="T14" s="320" t="str">
        <f t="shared" si="0"/>
        <v/>
      </c>
      <c r="U14" s="316"/>
      <c r="V14" s="321"/>
      <c r="X14" s="283">
        <f t="shared" si="3"/>
        <v>7</v>
      </c>
      <c r="Y14" s="368" t="s">
        <v>524</v>
      </c>
      <c r="Z14" s="369"/>
      <c r="AA14" s="370" t="s">
        <v>532</v>
      </c>
      <c r="AB14" s="371"/>
      <c r="AC14" s="371"/>
      <c r="AD14" s="322" t="str">
        <f t="shared" si="4"/>
        <v/>
      </c>
      <c r="AE14" s="322" t="str">
        <f t="shared" si="1"/>
        <v/>
      </c>
      <c r="AH14" s="283">
        <f t="shared" si="6"/>
        <v>4</v>
      </c>
      <c r="AI14" s="368" t="s">
        <v>524</v>
      </c>
      <c r="AJ14" s="369"/>
      <c r="AK14" s="370" t="s">
        <v>532</v>
      </c>
      <c r="AL14" s="372"/>
      <c r="AM14" s="371"/>
      <c r="AN14" s="185" t="str">
        <f t="shared" si="5"/>
        <v/>
      </c>
      <c r="AO14" s="169"/>
    </row>
    <row r="15" spans="1:42" ht="13.15">
      <c r="C15" s="362" t="s">
        <v>468</v>
      </c>
      <c r="D15" s="316"/>
      <c r="E15" s="318"/>
      <c r="F15" s="316"/>
      <c r="G15" s="337" t="str">
        <f t="shared" si="2"/>
        <v/>
      </c>
      <c r="H15" s="335"/>
      <c r="I15" s="316"/>
      <c r="J15" s="318"/>
      <c r="K15" s="341" t="s">
        <v>551</v>
      </c>
      <c r="L15" s="318"/>
      <c r="M15" s="341" t="s">
        <v>551</v>
      </c>
      <c r="N15" s="318"/>
      <c r="O15" s="341" t="s">
        <v>551</v>
      </c>
      <c r="P15" s="316"/>
      <c r="Q15" s="319"/>
      <c r="R15" s="319"/>
      <c r="S15" s="316"/>
      <c r="T15" s="320" t="str">
        <f t="shared" si="0"/>
        <v/>
      </c>
      <c r="U15" s="316"/>
      <c r="V15" s="321"/>
      <c r="X15" s="283">
        <f t="shared" si="3"/>
        <v>8</v>
      </c>
      <c r="Y15" s="368" t="s">
        <v>524</v>
      </c>
      <c r="Z15" s="369"/>
      <c r="AA15" s="370" t="s">
        <v>532</v>
      </c>
      <c r="AB15" s="371"/>
      <c r="AC15" s="371"/>
      <c r="AD15" s="322" t="str">
        <f t="shared" si="4"/>
        <v/>
      </c>
      <c r="AE15" s="322" t="str">
        <f t="shared" si="1"/>
        <v/>
      </c>
      <c r="AH15" s="283">
        <f t="shared" si="6"/>
        <v>5</v>
      </c>
      <c r="AI15" s="368" t="s">
        <v>524</v>
      </c>
      <c r="AJ15" s="369"/>
      <c r="AK15" s="370" t="s">
        <v>532</v>
      </c>
      <c r="AL15" s="372"/>
      <c r="AM15" s="371"/>
      <c r="AN15" s="185" t="str">
        <f t="shared" si="5"/>
        <v/>
      </c>
      <c r="AO15" s="169"/>
    </row>
    <row r="16" spans="1:42" ht="13.15">
      <c r="C16" s="362" t="s">
        <v>478</v>
      </c>
      <c r="D16" s="316"/>
      <c r="E16" s="318"/>
      <c r="F16" s="316"/>
      <c r="G16" s="337" t="str">
        <f t="shared" si="2"/>
        <v/>
      </c>
      <c r="H16" s="335"/>
      <c r="I16" s="316"/>
      <c r="J16" s="318"/>
      <c r="K16" s="341" t="s">
        <v>551</v>
      </c>
      <c r="L16" s="318"/>
      <c r="M16" s="341" t="s">
        <v>551</v>
      </c>
      <c r="N16" s="318"/>
      <c r="O16" s="341" t="s">
        <v>551</v>
      </c>
      <c r="P16" s="316"/>
      <c r="Q16" s="319"/>
      <c r="R16" s="319"/>
      <c r="S16" s="316"/>
      <c r="T16" s="320" t="str">
        <f t="shared" si="0"/>
        <v/>
      </c>
      <c r="U16" s="316"/>
      <c r="V16" s="321"/>
      <c r="X16" s="283">
        <f t="shared" si="3"/>
        <v>9</v>
      </c>
      <c r="Y16" s="368" t="s">
        <v>524</v>
      </c>
      <c r="Z16" s="369"/>
      <c r="AA16" s="370" t="s">
        <v>532</v>
      </c>
      <c r="AB16" s="371"/>
      <c r="AC16" s="371"/>
      <c r="AD16" s="322" t="str">
        <f t="shared" si="4"/>
        <v/>
      </c>
      <c r="AE16" s="322" t="str">
        <f t="shared" si="1"/>
        <v/>
      </c>
      <c r="AH16" s="283">
        <f t="shared" si="6"/>
        <v>6</v>
      </c>
      <c r="AI16" s="368" t="s">
        <v>524</v>
      </c>
      <c r="AJ16" s="369"/>
      <c r="AK16" s="370" t="s">
        <v>532</v>
      </c>
      <c r="AL16" s="372"/>
      <c r="AM16" s="371"/>
      <c r="AN16" s="185" t="str">
        <f t="shared" si="5"/>
        <v/>
      </c>
      <c r="AO16" s="169"/>
    </row>
    <row r="17" spans="3:42" ht="13.15">
      <c r="C17" s="362" t="s">
        <v>479</v>
      </c>
      <c r="D17" s="316"/>
      <c r="E17" s="318"/>
      <c r="F17" s="316"/>
      <c r="G17" s="337" t="str">
        <f t="shared" si="2"/>
        <v/>
      </c>
      <c r="H17" s="335"/>
      <c r="I17" s="316"/>
      <c r="J17" s="318"/>
      <c r="K17" s="341" t="s">
        <v>551</v>
      </c>
      <c r="L17" s="318"/>
      <c r="M17" s="341" t="s">
        <v>551</v>
      </c>
      <c r="N17" s="318"/>
      <c r="O17" s="341" t="s">
        <v>551</v>
      </c>
      <c r="P17" s="316"/>
      <c r="Q17" s="319"/>
      <c r="R17" s="319"/>
      <c r="S17" s="316"/>
      <c r="T17" s="320" t="str">
        <f t="shared" si="0"/>
        <v/>
      </c>
      <c r="U17" s="316"/>
      <c r="V17" s="321"/>
      <c r="X17" s="283">
        <f t="shared" si="3"/>
        <v>10</v>
      </c>
      <c r="Y17" s="368" t="s">
        <v>524</v>
      </c>
      <c r="Z17" s="369"/>
      <c r="AA17" s="370" t="s">
        <v>532</v>
      </c>
      <c r="AB17" s="371"/>
      <c r="AC17" s="371"/>
      <c r="AD17" s="322" t="str">
        <f t="shared" si="4"/>
        <v/>
      </c>
      <c r="AE17" s="322" t="str">
        <f t="shared" si="1"/>
        <v/>
      </c>
      <c r="AH17" s="283">
        <f t="shared" si="6"/>
        <v>7</v>
      </c>
      <c r="AI17" s="368" t="s">
        <v>524</v>
      </c>
      <c r="AJ17" s="369"/>
      <c r="AK17" s="370" t="s">
        <v>532</v>
      </c>
      <c r="AL17" s="372"/>
      <c r="AM17" s="371"/>
      <c r="AN17" s="185" t="str">
        <f t="shared" si="5"/>
        <v/>
      </c>
      <c r="AO17" s="169"/>
    </row>
    <row r="18" spans="3:42" ht="13.15">
      <c r="C18" s="362" t="s">
        <v>480</v>
      </c>
      <c r="D18" s="316"/>
      <c r="E18" s="318"/>
      <c r="F18" s="316"/>
      <c r="G18" s="337" t="str">
        <f t="shared" si="2"/>
        <v/>
      </c>
      <c r="H18" s="335"/>
      <c r="I18" s="316"/>
      <c r="J18" s="318"/>
      <c r="K18" s="341" t="s">
        <v>551</v>
      </c>
      <c r="L18" s="318"/>
      <c r="M18" s="341" t="s">
        <v>551</v>
      </c>
      <c r="N18" s="318"/>
      <c r="O18" s="341" t="s">
        <v>551</v>
      </c>
      <c r="P18" s="316"/>
      <c r="Q18" s="319"/>
      <c r="R18" s="319"/>
      <c r="S18" s="316"/>
      <c r="T18" s="320" t="str">
        <f t="shared" si="0"/>
        <v/>
      </c>
      <c r="U18" s="316"/>
      <c r="V18" s="321"/>
      <c r="X18" s="283">
        <f t="shared" si="3"/>
        <v>11</v>
      </c>
      <c r="Y18" s="368" t="s">
        <v>524</v>
      </c>
      <c r="Z18" s="369"/>
      <c r="AA18" s="370" t="s">
        <v>532</v>
      </c>
      <c r="AB18" s="371"/>
      <c r="AC18" s="371"/>
      <c r="AD18" s="322" t="str">
        <f t="shared" si="4"/>
        <v/>
      </c>
      <c r="AE18" s="322" t="str">
        <f t="shared" si="1"/>
        <v/>
      </c>
      <c r="AH18" s="283">
        <f t="shared" si="6"/>
        <v>8</v>
      </c>
      <c r="AI18" s="368" t="s">
        <v>524</v>
      </c>
      <c r="AJ18" s="369"/>
      <c r="AK18" s="370" t="s">
        <v>532</v>
      </c>
      <c r="AL18" s="372"/>
      <c r="AM18" s="371"/>
      <c r="AN18" s="185" t="str">
        <f t="shared" si="5"/>
        <v/>
      </c>
      <c r="AO18" s="169"/>
    </row>
    <row r="19" spans="3:42">
      <c r="C19" s="363" t="s">
        <v>487</v>
      </c>
      <c r="D19" s="314"/>
      <c r="E19" s="284"/>
      <c r="F19" s="314"/>
      <c r="G19" s="284"/>
      <c r="H19" s="286"/>
      <c r="I19" s="314"/>
      <c r="P19" s="314"/>
      <c r="Q19" s="286"/>
      <c r="R19" s="286"/>
      <c r="S19" s="314"/>
      <c r="T19" s="286"/>
      <c r="U19" s="314"/>
      <c r="X19" s="283">
        <f t="shared" si="3"/>
        <v>12</v>
      </c>
      <c r="Y19" s="368" t="s">
        <v>524</v>
      </c>
      <c r="Z19" s="369"/>
      <c r="AA19" s="370" t="s">
        <v>532</v>
      </c>
      <c r="AB19" s="371"/>
      <c r="AC19" s="371"/>
      <c r="AD19" s="322" t="str">
        <f t="shared" si="4"/>
        <v/>
      </c>
      <c r="AE19" s="322" t="str">
        <f t="shared" si="1"/>
        <v/>
      </c>
      <c r="AH19" s="283">
        <f t="shared" si="6"/>
        <v>9</v>
      </c>
      <c r="AI19" s="368" t="s">
        <v>524</v>
      </c>
      <c r="AJ19" s="369"/>
      <c r="AK19" s="370" t="s">
        <v>532</v>
      </c>
      <c r="AL19" s="372"/>
      <c r="AM19" s="371"/>
      <c r="AN19" s="185" t="str">
        <f t="shared" si="5"/>
        <v/>
      </c>
      <c r="AO19" s="169"/>
    </row>
    <row r="20" spans="3:42" ht="13.15">
      <c r="C20" s="362" t="s">
        <v>461</v>
      </c>
      <c r="D20" s="316"/>
      <c r="E20" s="318"/>
      <c r="F20" s="316"/>
      <c r="G20" s="337" t="str">
        <f t="shared" ref="G20:G26" si="7">IF(H20="",IF(E20="","",E20),IF(H20="Devis 1",J20,IF(H20="Devis 2",L20,N20)))</f>
        <v/>
      </c>
      <c r="H20" s="335"/>
      <c r="I20" s="316"/>
      <c r="J20" s="318"/>
      <c r="K20" s="341" t="s">
        <v>551</v>
      </c>
      <c r="L20" s="318"/>
      <c r="M20" s="341" t="s">
        <v>551</v>
      </c>
      <c r="N20" s="318"/>
      <c r="O20" s="341" t="s">
        <v>551</v>
      </c>
      <c r="P20" s="316"/>
      <c r="Q20" s="319"/>
      <c r="R20" s="319"/>
      <c r="S20" s="316"/>
      <c r="T20" s="320" t="str">
        <f t="shared" si="0"/>
        <v/>
      </c>
      <c r="U20" s="316"/>
      <c r="V20" s="321"/>
      <c r="X20" s="283">
        <f t="shared" si="3"/>
        <v>13</v>
      </c>
      <c r="Y20" s="368" t="s">
        <v>524</v>
      </c>
      <c r="Z20" s="369"/>
      <c r="AA20" s="370" t="s">
        <v>532</v>
      </c>
      <c r="AB20" s="371"/>
      <c r="AC20" s="371"/>
      <c r="AD20" s="322" t="str">
        <f t="shared" si="4"/>
        <v/>
      </c>
      <c r="AE20" s="322" t="str">
        <f t="shared" si="1"/>
        <v/>
      </c>
      <c r="AH20" s="283">
        <f t="shared" si="6"/>
        <v>10</v>
      </c>
      <c r="AI20" s="368" t="s">
        <v>524</v>
      </c>
      <c r="AJ20" s="369"/>
      <c r="AK20" s="370" t="s">
        <v>532</v>
      </c>
      <c r="AL20" s="372"/>
      <c r="AM20" s="371"/>
      <c r="AN20" s="185" t="str">
        <f t="shared" si="5"/>
        <v/>
      </c>
      <c r="AO20" s="169"/>
    </row>
    <row r="21" spans="3:42" ht="13.15">
      <c r="C21" s="362" t="s">
        <v>464</v>
      </c>
      <c r="D21" s="316"/>
      <c r="E21" s="318"/>
      <c r="F21" s="316"/>
      <c r="G21" s="337" t="str">
        <f t="shared" si="7"/>
        <v/>
      </c>
      <c r="H21" s="335"/>
      <c r="I21" s="316"/>
      <c r="J21" s="318"/>
      <c r="K21" s="341" t="s">
        <v>551</v>
      </c>
      <c r="L21" s="318"/>
      <c r="M21" s="341" t="s">
        <v>551</v>
      </c>
      <c r="N21" s="318"/>
      <c r="O21" s="341" t="s">
        <v>551</v>
      </c>
      <c r="P21" s="316"/>
      <c r="Q21" s="319"/>
      <c r="R21" s="319"/>
      <c r="S21" s="316"/>
      <c r="T21" s="320" t="str">
        <f t="shared" si="0"/>
        <v/>
      </c>
      <c r="U21" s="316"/>
      <c r="V21" s="321"/>
      <c r="X21" s="283">
        <f t="shared" si="3"/>
        <v>14</v>
      </c>
      <c r="Y21" s="368" t="s">
        <v>524</v>
      </c>
      <c r="Z21" s="369"/>
      <c r="AA21" s="370" t="s">
        <v>532</v>
      </c>
      <c r="AB21" s="371"/>
      <c r="AC21" s="371"/>
      <c r="AD21" s="322" t="str">
        <f t="shared" si="4"/>
        <v/>
      </c>
      <c r="AE21" s="322" t="str">
        <f t="shared" si="1"/>
        <v/>
      </c>
      <c r="AH21" s="283">
        <f t="shared" si="6"/>
        <v>11</v>
      </c>
      <c r="AI21" s="368" t="s">
        <v>524</v>
      </c>
      <c r="AJ21" s="369"/>
      <c r="AK21" s="370" t="s">
        <v>532</v>
      </c>
      <c r="AL21" s="372"/>
      <c r="AM21" s="371"/>
      <c r="AN21" s="185" t="str">
        <f t="shared" si="5"/>
        <v/>
      </c>
      <c r="AO21" s="169"/>
    </row>
    <row r="22" spans="3:42" ht="13.15">
      <c r="C22" s="362" t="s">
        <v>462</v>
      </c>
      <c r="D22" s="316"/>
      <c r="E22" s="318"/>
      <c r="F22" s="316"/>
      <c r="G22" s="337" t="str">
        <f t="shared" si="7"/>
        <v/>
      </c>
      <c r="H22" s="335"/>
      <c r="I22" s="316"/>
      <c r="J22" s="318"/>
      <c r="K22" s="341" t="s">
        <v>551</v>
      </c>
      <c r="L22" s="318"/>
      <c r="M22" s="341" t="s">
        <v>551</v>
      </c>
      <c r="N22" s="318"/>
      <c r="O22" s="341" t="s">
        <v>551</v>
      </c>
      <c r="P22" s="316"/>
      <c r="Q22" s="319"/>
      <c r="R22" s="319"/>
      <c r="S22" s="316"/>
      <c r="T22" s="320" t="str">
        <f t="shared" si="0"/>
        <v/>
      </c>
      <c r="U22" s="316"/>
      <c r="V22" s="321"/>
      <c r="X22" s="283">
        <f t="shared" si="3"/>
        <v>15</v>
      </c>
      <c r="Y22" s="368" t="s">
        <v>524</v>
      </c>
      <c r="Z22" s="369"/>
      <c r="AA22" s="370" t="s">
        <v>532</v>
      </c>
      <c r="AB22" s="371"/>
      <c r="AC22" s="371"/>
      <c r="AD22" s="322" t="str">
        <f t="shared" si="4"/>
        <v/>
      </c>
      <c r="AE22" s="322" t="str">
        <f t="shared" si="1"/>
        <v/>
      </c>
      <c r="AH22" s="283">
        <f t="shared" si="6"/>
        <v>12</v>
      </c>
      <c r="AI22" s="368" t="s">
        <v>524</v>
      </c>
      <c r="AJ22" s="369"/>
      <c r="AK22" s="370" t="s">
        <v>532</v>
      </c>
      <c r="AL22" s="372"/>
      <c r="AM22" s="371"/>
      <c r="AN22" s="185" t="str">
        <f t="shared" si="5"/>
        <v/>
      </c>
      <c r="AO22" s="169"/>
    </row>
    <row r="23" spans="3:42" ht="13.15">
      <c r="C23" s="362" t="s">
        <v>468</v>
      </c>
      <c r="D23" s="316"/>
      <c r="E23" s="318"/>
      <c r="F23" s="316"/>
      <c r="G23" s="337" t="str">
        <f t="shared" si="7"/>
        <v/>
      </c>
      <c r="H23" s="335"/>
      <c r="I23" s="316"/>
      <c r="J23" s="318"/>
      <c r="K23" s="341" t="s">
        <v>551</v>
      </c>
      <c r="L23" s="318"/>
      <c r="M23" s="341" t="s">
        <v>551</v>
      </c>
      <c r="N23" s="318"/>
      <c r="O23" s="341" t="s">
        <v>551</v>
      </c>
      <c r="P23" s="316"/>
      <c r="Q23" s="319"/>
      <c r="R23" s="319"/>
      <c r="S23" s="316"/>
      <c r="T23" s="320" t="str">
        <f t="shared" si="0"/>
        <v/>
      </c>
      <c r="U23" s="316"/>
      <c r="V23" s="321"/>
      <c r="X23" s="283">
        <f t="shared" si="3"/>
        <v>16</v>
      </c>
      <c r="Y23" s="368" t="s">
        <v>524</v>
      </c>
      <c r="Z23" s="369"/>
      <c r="AA23" s="370" t="s">
        <v>532</v>
      </c>
      <c r="AB23" s="371"/>
      <c r="AC23" s="371"/>
      <c r="AD23" s="322" t="str">
        <f t="shared" si="4"/>
        <v/>
      </c>
      <c r="AE23" s="322" t="str">
        <f t="shared" si="1"/>
        <v/>
      </c>
      <c r="AH23" s="283">
        <f t="shared" si="6"/>
        <v>13</v>
      </c>
      <c r="AI23" s="368" t="s">
        <v>524</v>
      </c>
      <c r="AJ23" s="369"/>
      <c r="AK23" s="370" t="s">
        <v>532</v>
      </c>
      <c r="AL23" s="372"/>
      <c r="AM23" s="371"/>
      <c r="AN23" s="185" t="str">
        <f t="shared" si="5"/>
        <v/>
      </c>
      <c r="AO23" s="169"/>
    </row>
    <row r="24" spans="3:42" ht="13.15">
      <c r="C24" s="362" t="s">
        <v>478</v>
      </c>
      <c r="D24" s="316"/>
      <c r="E24" s="318"/>
      <c r="F24" s="316"/>
      <c r="G24" s="337" t="str">
        <f t="shared" si="7"/>
        <v/>
      </c>
      <c r="H24" s="335"/>
      <c r="I24" s="316"/>
      <c r="J24" s="318"/>
      <c r="K24" s="341" t="s">
        <v>551</v>
      </c>
      <c r="L24" s="318"/>
      <c r="M24" s="341" t="s">
        <v>551</v>
      </c>
      <c r="N24" s="318"/>
      <c r="O24" s="341" t="s">
        <v>551</v>
      </c>
      <c r="P24" s="316"/>
      <c r="Q24" s="319"/>
      <c r="R24" s="319"/>
      <c r="S24" s="316"/>
      <c r="T24" s="320" t="str">
        <f t="shared" si="0"/>
        <v/>
      </c>
      <c r="U24" s="316"/>
      <c r="V24" s="321"/>
      <c r="X24" s="283">
        <f t="shared" si="3"/>
        <v>17</v>
      </c>
      <c r="Y24" s="368" t="s">
        <v>524</v>
      </c>
      <c r="Z24" s="369"/>
      <c r="AA24" s="370" t="s">
        <v>532</v>
      </c>
      <c r="AB24" s="371"/>
      <c r="AC24" s="371"/>
      <c r="AD24" s="322" t="str">
        <f t="shared" si="4"/>
        <v/>
      </c>
      <c r="AE24" s="322" t="str">
        <f t="shared" si="1"/>
        <v/>
      </c>
      <c r="AH24" s="283">
        <f t="shared" si="6"/>
        <v>14</v>
      </c>
      <c r="AI24" s="368" t="s">
        <v>524</v>
      </c>
      <c r="AJ24" s="369"/>
      <c r="AK24" s="370" t="s">
        <v>532</v>
      </c>
      <c r="AL24" s="372"/>
      <c r="AM24" s="371"/>
      <c r="AN24" s="185" t="str">
        <f t="shared" si="5"/>
        <v/>
      </c>
      <c r="AO24" s="169"/>
    </row>
    <row r="25" spans="3:42" ht="13.15">
      <c r="C25" s="362" t="s">
        <v>479</v>
      </c>
      <c r="D25" s="316"/>
      <c r="E25" s="318"/>
      <c r="F25" s="316"/>
      <c r="G25" s="337" t="str">
        <f t="shared" si="7"/>
        <v/>
      </c>
      <c r="H25" s="335"/>
      <c r="I25" s="316"/>
      <c r="J25" s="318"/>
      <c r="K25" s="341" t="s">
        <v>551</v>
      </c>
      <c r="L25" s="318"/>
      <c r="M25" s="341" t="s">
        <v>551</v>
      </c>
      <c r="N25" s="318"/>
      <c r="O25" s="341" t="s">
        <v>551</v>
      </c>
      <c r="P25" s="316"/>
      <c r="Q25" s="319"/>
      <c r="R25" s="319"/>
      <c r="S25" s="316"/>
      <c r="T25" s="320" t="str">
        <f t="shared" si="0"/>
        <v/>
      </c>
      <c r="U25" s="316"/>
      <c r="V25" s="321"/>
      <c r="X25" s="283">
        <f t="shared" si="3"/>
        <v>18</v>
      </c>
      <c r="Y25" s="368" t="s">
        <v>524</v>
      </c>
      <c r="Z25" s="369"/>
      <c r="AA25" s="370" t="s">
        <v>532</v>
      </c>
      <c r="AB25" s="371"/>
      <c r="AC25" s="371"/>
      <c r="AD25" s="322" t="str">
        <f t="shared" si="4"/>
        <v/>
      </c>
      <c r="AE25" s="322" t="str">
        <f t="shared" si="1"/>
        <v/>
      </c>
      <c r="AH25" s="283">
        <f t="shared" si="6"/>
        <v>15</v>
      </c>
      <c r="AI25" s="368" t="s">
        <v>524</v>
      </c>
      <c r="AJ25" s="369"/>
      <c r="AK25" s="370" t="s">
        <v>532</v>
      </c>
      <c r="AL25" s="372"/>
      <c r="AM25" s="371"/>
      <c r="AN25" s="185" t="str">
        <f t="shared" si="5"/>
        <v/>
      </c>
      <c r="AO25" s="169"/>
    </row>
    <row r="26" spans="3:42" ht="13.15">
      <c r="C26" s="362" t="s">
        <v>480</v>
      </c>
      <c r="D26" s="316"/>
      <c r="E26" s="318"/>
      <c r="F26" s="316"/>
      <c r="G26" s="337" t="str">
        <f t="shared" si="7"/>
        <v/>
      </c>
      <c r="H26" s="335"/>
      <c r="I26" s="316"/>
      <c r="J26" s="318"/>
      <c r="K26" s="341" t="s">
        <v>551</v>
      </c>
      <c r="L26" s="318"/>
      <c r="M26" s="341" t="s">
        <v>551</v>
      </c>
      <c r="N26" s="318"/>
      <c r="O26" s="341" t="s">
        <v>551</v>
      </c>
      <c r="P26" s="316"/>
      <c r="Q26" s="319"/>
      <c r="R26" s="319"/>
      <c r="S26" s="316"/>
      <c r="T26" s="320" t="str">
        <f t="shared" si="0"/>
        <v/>
      </c>
      <c r="U26" s="316"/>
      <c r="V26" s="321"/>
      <c r="X26" s="283">
        <f t="shared" si="3"/>
        <v>19</v>
      </c>
      <c r="Y26" s="368" t="s">
        <v>524</v>
      </c>
      <c r="Z26" s="369"/>
      <c r="AA26" s="370" t="s">
        <v>532</v>
      </c>
      <c r="AB26" s="371"/>
      <c r="AC26" s="371"/>
      <c r="AD26" s="322" t="str">
        <f t="shared" si="4"/>
        <v/>
      </c>
      <c r="AE26" s="322" t="str">
        <f t="shared" si="1"/>
        <v/>
      </c>
      <c r="AH26" s="283">
        <f t="shared" si="6"/>
        <v>16</v>
      </c>
      <c r="AI26" s="368" t="s">
        <v>524</v>
      </c>
      <c r="AJ26" s="369"/>
      <c r="AK26" s="370" t="s">
        <v>532</v>
      </c>
      <c r="AL26" s="372"/>
      <c r="AM26" s="371"/>
      <c r="AN26" s="185" t="str">
        <f t="shared" si="5"/>
        <v/>
      </c>
      <c r="AO26" s="169"/>
    </row>
    <row r="27" spans="3:42" ht="13.15">
      <c r="C27" s="364" t="s">
        <v>493</v>
      </c>
      <c r="D27" s="289"/>
      <c r="E27" s="347">
        <f>SUM(E9:E26)</f>
        <v>0</v>
      </c>
      <c r="F27" s="289"/>
      <c r="G27" s="657">
        <f>SUM(G9:G26)</f>
        <v>0</v>
      </c>
      <c r="H27" s="657"/>
      <c r="I27" s="289"/>
      <c r="J27" s="643">
        <f>SUM(J9:J26)</f>
        <v>0</v>
      </c>
      <c r="K27" s="644"/>
      <c r="L27" s="643">
        <f t="shared" ref="L27:N27" si="8">SUM(L9:L26)</f>
        <v>0</v>
      </c>
      <c r="M27" s="644"/>
      <c r="N27" s="643">
        <f t="shared" si="8"/>
        <v>0</v>
      </c>
      <c r="O27" s="644"/>
      <c r="Q27" s="284"/>
      <c r="R27" s="284"/>
      <c r="T27" s="284"/>
      <c r="X27" s="283">
        <f t="shared" si="3"/>
        <v>20</v>
      </c>
      <c r="Y27" s="368" t="s">
        <v>524</v>
      </c>
      <c r="Z27" s="369"/>
      <c r="AA27" s="370" t="s">
        <v>532</v>
      </c>
      <c r="AB27" s="371"/>
      <c r="AC27" s="371"/>
      <c r="AD27" s="322" t="str">
        <f t="shared" si="4"/>
        <v/>
      </c>
      <c r="AE27" s="322" t="str">
        <f t="shared" si="1"/>
        <v/>
      </c>
      <c r="AH27" s="283">
        <f t="shared" si="6"/>
        <v>17</v>
      </c>
      <c r="AI27" s="368" t="s">
        <v>524</v>
      </c>
      <c r="AJ27" s="369"/>
      <c r="AK27" s="370" t="s">
        <v>532</v>
      </c>
      <c r="AL27" s="372"/>
      <c r="AM27" s="371"/>
      <c r="AN27" s="185" t="str">
        <f t="shared" si="5"/>
        <v/>
      </c>
      <c r="AO27" s="169"/>
    </row>
    <row r="28" spans="3:42">
      <c r="C28" s="365"/>
      <c r="Q28" s="284"/>
      <c r="R28" s="284"/>
      <c r="T28" s="284"/>
      <c r="X28" s="283">
        <f t="shared" si="3"/>
        <v>21</v>
      </c>
      <c r="Y28" s="368" t="s">
        <v>524</v>
      </c>
      <c r="Z28" s="369"/>
      <c r="AA28" s="370" t="s">
        <v>532</v>
      </c>
      <c r="AB28" s="371"/>
      <c r="AC28" s="371"/>
      <c r="AD28" s="322" t="str">
        <f t="shared" si="4"/>
        <v/>
      </c>
      <c r="AE28" s="322" t="str">
        <f t="shared" si="1"/>
        <v/>
      </c>
      <c r="AH28" s="283">
        <f t="shared" si="6"/>
        <v>18</v>
      </c>
      <c r="AI28" s="368" t="s">
        <v>524</v>
      </c>
      <c r="AJ28" s="369"/>
      <c r="AK28" s="370" t="s">
        <v>532</v>
      </c>
      <c r="AL28" s="372"/>
      <c r="AM28" s="371"/>
      <c r="AN28" s="185" t="str">
        <f t="shared" si="5"/>
        <v/>
      </c>
      <c r="AO28" s="169"/>
    </row>
    <row r="29" spans="3:42" s="169" customFormat="1" ht="15">
      <c r="C29" s="366" t="s">
        <v>445</v>
      </c>
      <c r="D29" s="309"/>
      <c r="E29" s="342" t="s">
        <v>559</v>
      </c>
      <c r="F29" s="309"/>
      <c r="G29" s="658" t="s">
        <v>561</v>
      </c>
      <c r="H29" s="659"/>
      <c r="I29" s="309"/>
      <c r="J29" s="666" t="s">
        <v>484</v>
      </c>
      <c r="K29" s="667"/>
      <c r="L29" s="666" t="s">
        <v>485</v>
      </c>
      <c r="M29" s="667"/>
      <c r="N29" s="641" t="s">
        <v>486</v>
      </c>
      <c r="O29" s="642"/>
      <c r="P29" s="309"/>
      <c r="Q29" s="311" t="str">
        <f>Q7</f>
        <v>Priorités de la fiancée</v>
      </c>
      <c r="R29" s="311" t="str">
        <f>R7</f>
        <v>Priorités du fiancé</v>
      </c>
      <c r="S29" s="309"/>
      <c r="T29" s="325" t="s">
        <v>495</v>
      </c>
      <c r="U29" s="309"/>
      <c r="V29" s="310" t="s">
        <v>492</v>
      </c>
      <c r="X29" s="283">
        <f t="shared" si="3"/>
        <v>22</v>
      </c>
      <c r="Y29" s="368" t="s">
        <v>524</v>
      </c>
      <c r="Z29" s="369"/>
      <c r="AA29" s="370" t="s">
        <v>532</v>
      </c>
      <c r="AB29" s="371"/>
      <c r="AC29" s="371"/>
      <c r="AD29" s="322" t="str">
        <f t="shared" si="4"/>
        <v/>
      </c>
      <c r="AE29" s="322" t="str">
        <f t="shared" si="1"/>
        <v/>
      </c>
      <c r="AH29" s="283">
        <f t="shared" si="6"/>
        <v>19</v>
      </c>
      <c r="AI29" s="368" t="s">
        <v>524</v>
      </c>
      <c r="AJ29" s="369"/>
      <c r="AK29" s="370" t="s">
        <v>532</v>
      </c>
      <c r="AL29" s="372"/>
      <c r="AM29" s="371"/>
      <c r="AN29" s="185" t="str">
        <f t="shared" si="5"/>
        <v/>
      </c>
      <c r="AP29" s="279"/>
    </row>
    <row r="30" spans="3:42" ht="13.15">
      <c r="C30" s="362" t="s">
        <v>446</v>
      </c>
      <c r="D30" s="316"/>
      <c r="E30" s="318"/>
      <c r="F30" s="316"/>
      <c r="G30" s="337" t="str">
        <f t="shared" ref="G30:G40" si="9">IF(H30="",IF(E30="","",E30),IF(H30="Devis 1",J30,IF(H30="Devis 2",L30,N30)))</f>
        <v/>
      </c>
      <c r="H30" s="335"/>
      <c r="I30" s="316"/>
      <c r="J30" s="318"/>
      <c r="K30" s="341" t="s">
        <v>551</v>
      </c>
      <c r="L30" s="318"/>
      <c r="M30" s="341" t="s">
        <v>551</v>
      </c>
      <c r="N30" s="318"/>
      <c r="O30" s="341" t="s">
        <v>551</v>
      </c>
      <c r="P30" s="316"/>
      <c r="Q30" s="319"/>
      <c r="R30" s="319"/>
      <c r="S30" s="316"/>
      <c r="T30" s="320" t="str">
        <f t="shared" ref="T30:T40" si="10">IF(OR(Q30="1 (indispensable)",R30="1 (indispensable)"),"1 (indispensable)",IF(AND(Q30="2 (essentiel)",R30="2 (essentiel)"),"2 (essentiel)",""))</f>
        <v/>
      </c>
      <c r="U30" s="316"/>
      <c r="V30" s="321"/>
      <c r="X30" s="283">
        <f t="shared" si="3"/>
        <v>23</v>
      </c>
      <c r="Y30" s="368" t="s">
        <v>524</v>
      </c>
      <c r="Z30" s="369"/>
      <c r="AA30" s="370" t="s">
        <v>532</v>
      </c>
      <c r="AB30" s="371"/>
      <c r="AC30" s="371"/>
      <c r="AD30" s="322" t="str">
        <f t="shared" si="4"/>
        <v/>
      </c>
      <c r="AE30" s="322" t="str">
        <f t="shared" si="1"/>
        <v/>
      </c>
      <c r="AH30" s="283">
        <f t="shared" si="6"/>
        <v>20</v>
      </c>
      <c r="AI30" s="368" t="s">
        <v>524</v>
      </c>
      <c r="AJ30" s="369"/>
      <c r="AK30" s="370" t="s">
        <v>532</v>
      </c>
      <c r="AL30" s="372"/>
      <c r="AM30" s="371"/>
      <c r="AN30" s="185" t="str">
        <f t="shared" si="5"/>
        <v/>
      </c>
      <c r="AO30" s="169"/>
    </row>
    <row r="31" spans="3:42" ht="13.15">
      <c r="C31" s="362" t="s">
        <v>469</v>
      </c>
      <c r="D31" s="316"/>
      <c r="E31" s="318"/>
      <c r="F31" s="316"/>
      <c r="G31" s="337" t="str">
        <f t="shared" si="9"/>
        <v/>
      </c>
      <c r="H31" s="335"/>
      <c r="I31" s="316"/>
      <c r="J31" s="318"/>
      <c r="K31" s="341" t="s">
        <v>551</v>
      </c>
      <c r="L31" s="318"/>
      <c r="M31" s="341" t="s">
        <v>551</v>
      </c>
      <c r="N31" s="318"/>
      <c r="O31" s="341" t="s">
        <v>551</v>
      </c>
      <c r="P31" s="316"/>
      <c r="Q31" s="319"/>
      <c r="R31" s="319"/>
      <c r="S31" s="316"/>
      <c r="T31" s="320" t="str">
        <f t="shared" si="10"/>
        <v/>
      </c>
      <c r="U31" s="316"/>
      <c r="V31" s="321"/>
      <c r="X31" s="283">
        <f t="shared" si="3"/>
        <v>24</v>
      </c>
      <c r="Y31" s="368" t="s">
        <v>524</v>
      </c>
      <c r="Z31" s="369"/>
      <c r="AA31" s="370" t="s">
        <v>532</v>
      </c>
      <c r="AB31" s="371"/>
      <c r="AC31" s="371"/>
      <c r="AD31" s="322" t="str">
        <f t="shared" si="4"/>
        <v/>
      </c>
      <c r="AE31" s="322" t="str">
        <f t="shared" si="1"/>
        <v/>
      </c>
      <c r="AH31" s="283">
        <f t="shared" si="6"/>
        <v>21</v>
      </c>
      <c r="AI31" s="368" t="s">
        <v>524</v>
      </c>
      <c r="AJ31" s="369"/>
      <c r="AK31" s="370" t="s">
        <v>532</v>
      </c>
      <c r="AL31" s="372"/>
      <c r="AM31" s="371"/>
      <c r="AN31" s="185" t="str">
        <f t="shared" si="5"/>
        <v/>
      </c>
      <c r="AO31" s="169"/>
    </row>
    <row r="32" spans="3:42" ht="13.15">
      <c r="C32" s="362" t="s">
        <v>447</v>
      </c>
      <c r="D32" s="316"/>
      <c r="E32" s="318"/>
      <c r="F32" s="316"/>
      <c r="G32" s="337" t="str">
        <f t="shared" si="9"/>
        <v/>
      </c>
      <c r="H32" s="335"/>
      <c r="I32" s="316"/>
      <c r="J32" s="318"/>
      <c r="K32" s="341" t="s">
        <v>551</v>
      </c>
      <c r="L32" s="318"/>
      <c r="M32" s="341" t="s">
        <v>551</v>
      </c>
      <c r="N32" s="318"/>
      <c r="O32" s="341" t="s">
        <v>551</v>
      </c>
      <c r="P32" s="316"/>
      <c r="Q32" s="319"/>
      <c r="R32" s="319"/>
      <c r="S32" s="316"/>
      <c r="T32" s="320" t="str">
        <f t="shared" si="10"/>
        <v/>
      </c>
      <c r="U32" s="316"/>
      <c r="V32" s="321"/>
      <c r="X32" s="283">
        <f t="shared" si="3"/>
        <v>25</v>
      </c>
      <c r="Y32" s="368" t="s">
        <v>524</v>
      </c>
      <c r="Z32" s="369"/>
      <c r="AA32" s="370" t="s">
        <v>532</v>
      </c>
      <c r="AB32" s="371"/>
      <c r="AC32" s="371"/>
      <c r="AD32" s="322" t="str">
        <f t="shared" si="4"/>
        <v/>
      </c>
      <c r="AE32" s="322" t="str">
        <f t="shared" si="1"/>
        <v/>
      </c>
      <c r="AH32" s="283">
        <f t="shared" si="6"/>
        <v>22</v>
      </c>
      <c r="AI32" s="368" t="s">
        <v>524</v>
      </c>
      <c r="AJ32" s="369"/>
      <c r="AK32" s="370" t="s">
        <v>532</v>
      </c>
      <c r="AL32" s="372"/>
      <c r="AM32" s="371"/>
      <c r="AN32" s="185" t="str">
        <f t="shared" si="5"/>
        <v/>
      </c>
      <c r="AO32" s="169"/>
      <c r="AP32" s="169"/>
    </row>
    <row r="33" spans="3:42" ht="13.15">
      <c r="C33" s="362" t="s">
        <v>470</v>
      </c>
      <c r="D33" s="316"/>
      <c r="E33" s="318"/>
      <c r="F33" s="316"/>
      <c r="G33" s="337" t="str">
        <f t="shared" si="9"/>
        <v/>
      </c>
      <c r="H33" s="335"/>
      <c r="I33" s="316"/>
      <c r="J33" s="318"/>
      <c r="K33" s="341" t="s">
        <v>551</v>
      </c>
      <c r="L33" s="318"/>
      <c r="M33" s="341" t="s">
        <v>551</v>
      </c>
      <c r="N33" s="318"/>
      <c r="O33" s="341" t="s">
        <v>551</v>
      </c>
      <c r="P33" s="316"/>
      <c r="Q33" s="319"/>
      <c r="R33" s="319"/>
      <c r="S33" s="316"/>
      <c r="T33" s="320" t="str">
        <f t="shared" si="10"/>
        <v/>
      </c>
      <c r="U33" s="316"/>
      <c r="V33" s="321"/>
      <c r="X33" s="283">
        <f t="shared" si="3"/>
        <v>26</v>
      </c>
      <c r="Y33" s="368" t="s">
        <v>524</v>
      </c>
      <c r="Z33" s="369"/>
      <c r="AA33" s="370" t="s">
        <v>532</v>
      </c>
      <c r="AB33" s="371"/>
      <c r="AC33" s="371"/>
      <c r="AD33" s="322" t="str">
        <f t="shared" si="4"/>
        <v/>
      </c>
      <c r="AE33" s="322" t="str">
        <f t="shared" si="1"/>
        <v/>
      </c>
      <c r="AH33" s="283">
        <f t="shared" si="6"/>
        <v>23</v>
      </c>
      <c r="AI33" s="368" t="s">
        <v>524</v>
      </c>
      <c r="AJ33" s="369"/>
      <c r="AK33" s="370" t="s">
        <v>532</v>
      </c>
      <c r="AL33" s="372"/>
      <c r="AM33" s="371"/>
      <c r="AN33" s="185" t="str">
        <f t="shared" si="5"/>
        <v/>
      </c>
      <c r="AO33" s="169"/>
    </row>
    <row r="34" spans="3:42" ht="13.15">
      <c r="C34" s="362" t="s">
        <v>471</v>
      </c>
      <c r="D34" s="316"/>
      <c r="E34" s="318"/>
      <c r="F34" s="316"/>
      <c r="G34" s="337" t="str">
        <f t="shared" si="9"/>
        <v/>
      </c>
      <c r="H34" s="335"/>
      <c r="I34" s="316"/>
      <c r="J34" s="318"/>
      <c r="K34" s="341" t="s">
        <v>551</v>
      </c>
      <c r="L34" s="318"/>
      <c r="M34" s="341" t="s">
        <v>551</v>
      </c>
      <c r="N34" s="318"/>
      <c r="O34" s="341" t="s">
        <v>551</v>
      </c>
      <c r="P34" s="316"/>
      <c r="Q34" s="319"/>
      <c r="R34" s="319"/>
      <c r="S34" s="316"/>
      <c r="T34" s="320" t="str">
        <f t="shared" si="10"/>
        <v/>
      </c>
      <c r="U34" s="316"/>
      <c r="V34" s="321"/>
      <c r="X34" s="283">
        <f t="shared" si="3"/>
        <v>27</v>
      </c>
      <c r="Y34" s="368" t="s">
        <v>524</v>
      </c>
      <c r="Z34" s="369"/>
      <c r="AA34" s="370" t="s">
        <v>532</v>
      </c>
      <c r="AB34" s="371"/>
      <c r="AC34" s="371"/>
      <c r="AD34" s="322" t="str">
        <f t="shared" si="4"/>
        <v/>
      </c>
      <c r="AE34" s="322" t="str">
        <f t="shared" si="1"/>
        <v/>
      </c>
      <c r="AH34" s="283">
        <f t="shared" si="6"/>
        <v>24</v>
      </c>
      <c r="AI34" s="368" t="s">
        <v>524</v>
      </c>
      <c r="AJ34" s="369"/>
      <c r="AK34" s="370" t="s">
        <v>532</v>
      </c>
      <c r="AL34" s="372"/>
      <c r="AM34" s="371"/>
      <c r="AN34" s="185" t="str">
        <f t="shared" si="5"/>
        <v/>
      </c>
      <c r="AO34" s="169"/>
    </row>
    <row r="35" spans="3:42" ht="13.15">
      <c r="C35" s="362" t="s">
        <v>472</v>
      </c>
      <c r="D35" s="316"/>
      <c r="E35" s="318"/>
      <c r="F35" s="316"/>
      <c r="G35" s="337" t="str">
        <f t="shared" si="9"/>
        <v/>
      </c>
      <c r="H35" s="335"/>
      <c r="I35" s="316"/>
      <c r="J35" s="318"/>
      <c r="K35" s="341" t="s">
        <v>551</v>
      </c>
      <c r="L35" s="318"/>
      <c r="M35" s="341" t="s">
        <v>551</v>
      </c>
      <c r="N35" s="318"/>
      <c r="O35" s="341" t="s">
        <v>551</v>
      </c>
      <c r="P35" s="316"/>
      <c r="Q35" s="319"/>
      <c r="R35" s="319"/>
      <c r="S35" s="316"/>
      <c r="T35" s="320" t="str">
        <f t="shared" si="10"/>
        <v/>
      </c>
      <c r="U35" s="316"/>
      <c r="V35" s="321"/>
      <c r="X35" s="283">
        <f t="shared" si="3"/>
        <v>28</v>
      </c>
      <c r="Y35" s="368" t="s">
        <v>524</v>
      </c>
      <c r="Z35" s="369"/>
      <c r="AA35" s="370" t="s">
        <v>532</v>
      </c>
      <c r="AB35" s="371"/>
      <c r="AC35" s="371"/>
      <c r="AD35" s="322" t="str">
        <f t="shared" si="4"/>
        <v/>
      </c>
      <c r="AE35" s="322" t="str">
        <f t="shared" si="1"/>
        <v/>
      </c>
      <c r="AH35" s="283">
        <f t="shared" si="6"/>
        <v>25</v>
      </c>
      <c r="AI35" s="368" t="s">
        <v>524</v>
      </c>
      <c r="AJ35" s="369"/>
      <c r="AK35" s="370" t="s">
        <v>532</v>
      </c>
      <c r="AL35" s="372"/>
      <c r="AM35" s="371"/>
      <c r="AN35" s="185" t="str">
        <f t="shared" si="5"/>
        <v/>
      </c>
      <c r="AO35" s="169"/>
    </row>
    <row r="36" spans="3:42" ht="13.15">
      <c r="C36" s="362" t="s">
        <v>448</v>
      </c>
      <c r="D36" s="316"/>
      <c r="E36" s="318"/>
      <c r="F36" s="316"/>
      <c r="G36" s="337" t="str">
        <f t="shared" si="9"/>
        <v/>
      </c>
      <c r="H36" s="335"/>
      <c r="I36" s="316"/>
      <c r="J36" s="318"/>
      <c r="K36" s="341" t="s">
        <v>551</v>
      </c>
      <c r="L36" s="318"/>
      <c r="M36" s="341" t="s">
        <v>551</v>
      </c>
      <c r="N36" s="318"/>
      <c r="O36" s="341" t="s">
        <v>551</v>
      </c>
      <c r="P36" s="316"/>
      <c r="Q36" s="319"/>
      <c r="R36" s="319"/>
      <c r="S36" s="316"/>
      <c r="T36" s="320" t="str">
        <f t="shared" si="10"/>
        <v/>
      </c>
      <c r="U36" s="316"/>
      <c r="V36" s="321"/>
      <c r="X36" s="283">
        <f t="shared" si="3"/>
        <v>29</v>
      </c>
      <c r="Y36" s="368" t="s">
        <v>524</v>
      </c>
      <c r="Z36" s="369"/>
      <c r="AA36" s="370" t="s">
        <v>532</v>
      </c>
      <c r="AB36" s="371"/>
      <c r="AC36" s="371"/>
      <c r="AD36" s="322" t="str">
        <f t="shared" ref="AD36:AD47" si="11">IF(Z36="","",Z36+AD35)</f>
        <v/>
      </c>
      <c r="AE36" s="322" t="str">
        <f t="shared" si="1"/>
        <v/>
      </c>
      <c r="AH36" s="283">
        <f t="shared" si="6"/>
        <v>26</v>
      </c>
      <c r="AI36" s="368" t="s">
        <v>524</v>
      </c>
      <c r="AJ36" s="369"/>
      <c r="AK36" s="370" t="s">
        <v>532</v>
      </c>
      <c r="AL36" s="372"/>
      <c r="AM36" s="371"/>
      <c r="AN36" s="185" t="str">
        <f t="shared" si="5"/>
        <v/>
      </c>
      <c r="AO36" s="169"/>
    </row>
    <row r="37" spans="3:42" ht="13.15">
      <c r="C37" s="362" t="s">
        <v>449</v>
      </c>
      <c r="D37" s="316"/>
      <c r="E37" s="318"/>
      <c r="F37" s="316"/>
      <c r="G37" s="337" t="str">
        <f t="shared" si="9"/>
        <v/>
      </c>
      <c r="H37" s="335"/>
      <c r="I37" s="316"/>
      <c r="J37" s="318"/>
      <c r="K37" s="341" t="s">
        <v>551</v>
      </c>
      <c r="L37" s="318"/>
      <c r="M37" s="341" t="s">
        <v>551</v>
      </c>
      <c r="N37" s="318"/>
      <c r="O37" s="341" t="s">
        <v>551</v>
      </c>
      <c r="P37" s="316"/>
      <c r="Q37" s="319"/>
      <c r="R37" s="319"/>
      <c r="S37" s="316"/>
      <c r="T37" s="320" t="str">
        <f t="shared" si="10"/>
        <v/>
      </c>
      <c r="U37" s="316"/>
      <c r="V37" s="321"/>
      <c r="X37" s="283">
        <f t="shared" si="3"/>
        <v>30</v>
      </c>
      <c r="Y37" s="368" t="s">
        <v>524</v>
      </c>
      <c r="Z37" s="369"/>
      <c r="AA37" s="370" t="s">
        <v>532</v>
      </c>
      <c r="AB37" s="371"/>
      <c r="AC37" s="371"/>
      <c r="AD37" s="322" t="str">
        <f t="shared" si="11"/>
        <v/>
      </c>
      <c r="AE37" s="322" t="str">
        <f t="shared" si="1"/>
        <v/>
      </c>
      <c r="AH37" s="283">
        <f t="shared" si="6"/>
        <v>27</v>
      </c>
      <c r="AI37" s="368" t="s">
        <v>524</v>
      </c>
      <c r="AJ37" s="369"/>
      <c r="AK37" s="370" t="s">
        <v>532</v>
      </c>
      <c r="AL37" s="372"/>
      <c r="AM37" s="371"/>
      <c r="AN37" s="185" t="str">
        <f t="shared" si="5"/>
        <v/>
      </c>
      <c r="AO37" s="169"/>
    </row>
    <row r="38" spans="3:42" ht="13.15">
      <c r="C38" s="362" t="s">
        <v>478</v>
      </c>
      <c r="D38" s="316"/>
      <c r="E38" s="318"/>
      <c r="F38" s="316"/>
      <c r="G38" s="337" t="str">
        <f t="shared" si="9"/>
        <v/>
      </c>
      <c r="H38" s="335"/>
      <c r="I38" s="316"/>
      <c r="J38" s="318"/>
      <c r="K38" s="341" t="s">
        <v>551</v>
      </c>
      <c r="L38" s="318"/>
      <c r="M38" s="341" t="s">
        <v>551</v>
      </c>
      <c r="N38" s="318"/>
      <c r="O38" s="341" t="s">
        <v>551</v>
      </c>
      <c r="P38" s="316"/>
      <c r="Q38" s="319"/>
      <c r="R38" s="319"/>
      <c r="S38" s="316"/>
      <c r="T38" s="320" t="str">
        <f t="shared" si="10"/>
        <v/>
      </c>
      <c r="U38" s="316"/>
      <c r="V38" s="321"/>
      <c r="X38" s="283">
        <f t="shared" si="3"/>
        <v>31</v>
      </c>
      <c r="Y38" s="368" t="s">
        <v>524</v>
      </c>
      <c r="Z38" s="369"/>
      <c r="AA38" s="370" t="s">
        <v>532</v>
      </c>
      <c r="AB38" s="371"/>
      <c r="AC38" s="371"/>
      <c r="AD38" s="322" t="str">
        <f t="shared" si="11"/>
        <v/>
      </c>
      <c r="AE38" s="322" t="str">
        <f t="shared" si="1"/>
        <v/>
      </c>
      <c r="AH38" s="283">
        <f t="shared" si="6"/>
        <v>28</v>
      </c>
      <c r="AI38" s="368" t="s">
        <v>524</v>
      </c>
      <c r="AJ38" s="369"/>
      <c r="AK38" s="370" t="s">
        <v>532</v>
      </c>
      <c r="AL38" s="372"/>
      <c r="AM38" s="371"/>
      <c r="AN38" s="185" t="str">
        <f t="shared" si="5"/>
        <v/>
      </c>
      <c r="AO38" s="169"/>
    </row>
    <row r="39" spans="3:42" ht="13.15">
      <c r="C39" s="362" t="s">
        <v>479</v>
      </c>
      <c r="D39" s="316"/>
      <c r="E39" s="318"/>
      <c r="F39" s="316"/>
      <c r="G39" s="337" t="str">
        <f t="shared" si="9"/>
        <v/>
      </c>
      <c r="H39" s="335"/>
      <c r="I39" s="316"/>
      <c r="J39" s="318"/>
      <c r="K39" s="341" t="s">
        <v>551</v>
      </c>
      <c r="L39" s="318"/>
      <c r="M39" s="341" t="s">
        <v>551</v>
      </c>
      <c r="N39" s="318"/>
      <c r="O39" s="341" t="s">
        <v>551</v>
      </c>
      <c r="P39" s="316"/>
      <c r="Q39" s="319"/>
      <c r="R39" s="319"/>
      <c r="S39" s="316"/>
      <c r="T39" s="320" t="str">
        <f t="shared" si="10"/>
        <v/>
      </c>
      <c r="U39" s="316"/>
      <c r="V39" s="321"/>
      <c r="X39" s="283">
        <f t="shared" si="3"/>
        <v>32</v>
      </c>
      <c r="Y39" s="368" t="s">
        <v>524</v>
      </c>
      <c r="Z39" s="369"/>
      <c r="AA39" s="370" t="s">
        <v>532</v>
      </c>
      <c r="AB39" s="371"/>
      <c r="AC39" s="371"/>
      <c r="AD39" s="322" t="str">
        <f t="shared" si="11"/>
        <v/>
      </c>
      <c r="AE39" s="322" t="str">
        <f t="shared" si="1"/>
        <v/>
      </c>
      <c r="AH39" s="283">
        <f t="shared" si="6"/>
        <v>29</v>
      </c>
      <c r="AI39" s="368" t="s">
        <v>524</v>
      </c>
      <c r="AJ39" s="369"/>
      <c r="AK39" s="370" t="s">
        <v>532</v>
      </c>
      <c r="AL39" s="372"/>
      <c r="AM39" s="371"/>
      <c r="AN39" s="185" t="str">
        <f t="shared" si="5"/>
        <v/>
      </c>
      <c r="AO39" s="169"/>
    </row>
    <row r="40" spans="3:42" ht="13.15">
      <c r="C40" s="362" t="s">
        <v>480</v>
      </c>
      <c r="D40" s="316"/>
      <c r="E40" s="318"/>
      <c r="F40" s="316"/>
      <c r="G40" s="337" t="str">
        <f t="shared" si="9"/>
        <v/>
      </c>
      <c r="H40" s="335"/>
      <c r="I40" s="316"/>
      <c r="J40" s="318"/>
      <c r="K40" s="341" t="s">
        <v>551</v>
      </c>
      <c r="L40" s="318"/>
      <c r="M40" s="341" t="s">
        <v>551</v>
      </c>
      <c r="N40" s="318"/>
      <c r="O40" s="341" t="s">
        <v>551</v>
      </c>
      <c r="P40" s="316"/>
      <c r="Q40" s="319"/>
      <c r="R40" s="319"/>
      <c r="S40" s="316"/>
      <c r="T40" s="320" t="str">
        <f t="shared" si="10"/>
        <v/>
      </c>
      <c r="U40" s="316"/>
      <c r="V40" s="321"/>
      <c r="X40" s="283">
        <f t="shared" si="3"/>
        <v>33</v>
      </c>
      <c r="Y40" s="368" t="s">
        <v>524</v>
      </c>
      <c r="Z40" s="369"/>
      <c r="AA40" s="370" t="s">
        <v>532</v>
      </c>
      <c r="AB40" s="371"/>
      <c r="AC40" s="371"/>
      <c r="AD40" s="322" t="str">
        <f t="shared" si="11"/>
        <v/>
      </c>
      <c r="AE40" s="322" t="str">
        <f t="shared" si="1"/>
        <v/>
      </c>
      <c r="AH40" s="283">
        <f t="shared" si="6"/>
        <v>30</v>
      </c>
      <c r="AI40" s="368" t="s">
        <v>524</v>
      </c>
      <c r="AJ40" s="369"/>
      <c r="AK40" s="370" t="s">
        <v>532</v>
      </c>
      <c r="AL40" s="372"/>
      <c r="AM40" s="371"/>
      <c r="AN40" s="185" t="str">
        <f t="shared" si="5"/>
        <v/>
      </c>
      <c r="AO40" s="169"/>
    </row>
    <row r="41" spans="3:42" ht="13.15">
      <c r="C41" s="364" t="s">
        <v>493</v>
      </c>
      <c r="D41" s="289"/>
      <c r="E41" s="347">
        <f>SUM(E30:E40)</f>
        <v>0</v>
      </c>
      <c r="F41" s="289"/>
      <c r="G41" s="657">
        <f>SUM(G30:G40)</f>
        <v>0</v>
      </c>
      <c r="H41" s="657"/>
      <c r="I41" s="289"/>
      <c r="J41" s="643">
        <f>SUM(J30:J40)</f>
        <v>0</v>
      </c>
      <c r="K41" s="644"/>
      <c r="L41" s="643">
        <f t="shared" ref="L41:N41" si="12">SUM(L30:L40)</f>
        <v>0</v>
      </c>
      <c r="M41" s="644"/>
      <c r="N41" s="643">
        <f t="shared" si="12"/>
        <v>0</v>
      </c>
      <c r="O41" s="644"/>
      <c r="Q41" s="284"/>
      <c r="R41" s="284"/>
      <c r="T41" s="284"/>
      <c r="X41" s="283">
        <f t="shared" si="3"/>
        <v>34</v>
      </c>
      <c r="Y41" s="368" t="s">
        <v>524</v>
      </c>
      <c r="Z41" s="369"/>
      <c r="AA41" s="370" t="s">
        <v>532</v>
      </c>
      <c r="AB41" s="371"/>
      <c r="AC41" s="371"/>
      <c r="AD41" s="322" t="str">
        <f t="shared" si="11"/>
        <v/>
      </c>
      <c r="AE41" s="322" t="str">
        <f t="shared" si="1"/>
        <v/>
      </c>
      <c r="AH41" s="283">
        <f t="shared" si="6"/>
        <v>31</v>
      </c>
      <c r="AI41" s="368" t="s">
        <v>524</v>
      </c>
      <c r="AJ41" s="369"/>
      <c r="AK41" s="370" t="s">
        <v>532</v>
      </c>
      <c r="AL41" s="372"/>
      <c r="AM41" s="371"/>
      <c r="AN41" s="185" t="str">
        <f t="shared" si="5"/>
        <v/>
      </c>
      <c r="AO41" s="169"/>
    </row>
    <row r="42" spans="3:42">
      <c r="C42" s="365"/>
      <c r="Q42" s="284"/>
      <c r="R42" s="284"/>
      <c r="T42" s="284"/>
      <c r="X42" s="283">
        <f t="shared" si="3"/>
        <v>35</v>
      </c>
      <c r="Y42" s="368" t="s">
        <v>524</v>
      </c>
      <c r="Z42" s="369"/>
      <c r="AA42" s="370" t="s">
        <v>532</v>
      </c>
      <c r="AB42" s="371"/>
      <c r="AC42" s="371"/>
      <c r="AD42" s="322" t="str">
        <f t="shared" si="11"/>
        <v/>
      </c>
      <c r="AE42" s="322" t="str">
        <f t="shared" si="1"/>
        <v/>
      </c>
      <c r="AH42" s="283">
        <f t="shared" si="6"/>
        <v>32</v>
      </c>
      <c r="AI42" s="368" t="s">
        <v>524</v>
      </c>
      <c r="AJ42" s="369"/>
      <c r="AK42" s="370" t="s">
        <v>532</v>
      </c>
      <c r="AL42" s="372"/>
      <c r="AM42" s="371"/>
      <c r="AN42" s="185" t="str">
        <f t="shared" si="5"/>
        <v/>
      </c>
      <c r="AO42" s="169"/>
    </row>
    <row r="43" spans="3:42" s="169" customFormat="1" ht="15">
      <c r="C43" s="366" t="s">
        <v>450</v>
      </c>
      <c r="D43" s="309"/>
      <c r="E43" s="342" t="s">
        <v>559</v>
      </c>
      <c r="F43" s="309"/>
      <c r="G43" s="658" t="s">
        <v>561</v>
      </c>
      <c r="H43" s="659"/>
      <c r="I43" s="309"/>
      <c r="J43" s="666" t="s">
        <v>484</v>
      </c>
      <c r="K43" s="667"/>
      <c r="L43" s="666" t="s">
        <v>485</v>
      </c>
      <c r="M43" s="667"/>
      <c r="N43" s="641" t="s">
        <v>486</v>
      </c>
      <c r="O43" s="642"/>
      <c r="P43" s="309"/>
      <c r="Q43" s="311" t="str">
        <f>Q29</f>
        <v>Priorités de la fiancée</v>
      </c>
      <c r="R43" s="311" t="str">
        <f>R29</f>
        <v>Priorités du fiancé</v>
      </c>
      <c r="S43" s="309"/>
      <c r="T43" s="325" t="str">
        <f>T29</f>
        <v>Priorités combinées</v>
      </c>
      <c r="U43" s="309"/>
      <c r="V43" s="310" t="s">
        <v>492</v>
      </c>
      <c r="X43" s="283">
        <f t="shared" si="3"/>
        <v>36</v>
      </c>
      <c r="Y43" s="368" t="s">
        <v>524</v>
      </c>
      <c r="Z43" s="369"/>
      <c r="AA43" s="370" t="s">
        <v>532</v>
      </c>
      <c r="AB43" s="371"/>
      <c r="AC43" s="371"/>
      <c r="AD43" s="322" t="str">
        <f t="shared" si="11"/>
        <v/>
      </c>
      <c r="AE43" s="322" t="str">
        <f t="shared" si="1"/>
        <v/>
      </c>
      <c r="AH43" s="283">
        <f t="shared" si="6"/>
        <v>33</v>
      </c>
      <c r="AI43" s="368" t="s">
        <v>524</v>
      </c>
      <c r="AJ43" s="369"/>
      <c r="AK43" s="370" t="s">
        <v>532</v>
      </c>
      <c r="AL43" s="372"/>
      <c r="AM43" s="371"/>
      <c r="AN43" s="185" t="str">
        <f t="shared" si="5"/>
        <v/>
      </c>
      <c r="AP43" s="279"/>
    </row>
    <row r="44" spans="3:42" ht="13.15">
      <c r="C44" s="362" t="s">
        <v>451</v>
      </c>
      <c r="D44" s="316"/>
      <c r="E44" s="318"/>
      <c r="F44" s="316"/>
      <c r="G44" s="337" t="str">
        <f t="shared" ref="G44:G54" si="13">IF(H44="",IF(E44="","",E44),IF(H44="Devis 1",J44,IF(H44="Devis 2",L44,N44)))</f>
        <v/>
      </c>
      <c r="H44" s="335"/>
      <c r="I44" s="316"/>
      <c r="J44" s="318"/>
      <c r="K44" s="341" t="s">
        <v>551</v>
      </c>
      <c r="L44" s="318"/>
      <c r="M44" s="341" t="s">
        <v>551</v>
      </c>
      <c r="N44" s="318"/>
      <c r="O44" s="341" t="s">
        <v>551</v>
      </c>
      <c r="P44" s="316"/>
      <c r="Q44" s="319"/>
      <c r="R44" s="319"/>
      <c r="S44" s="316"/>
      <c r="T44" s="320" t="str">
        <f t="shared" ref="T44:T54" si="14">IF(OR(Q44="1 (indispensable)",R44="1 (indispensable)"),"1 (indispensable)",IF(AND(Q44="2 (essentiel)",R44="2 (essentiel)"),"2 (essentiel)",""))</f>
        <v/>
      </c>
      <c r="U44" s="316"/>
      <c r="V44" s="321"/>
      <c r="X44" s="283">
        <f t="shared" si="3"/>
        <v>37</v>
      </c>
      <c r="Y44" s="368" t="s">
        <v>524</v>
      </c>
      <c r="Z44" s="369"/>
      <c r="AA44" s="370" t="s">
        <v>532</v>
      </c>
      <c r="AB44" s="371"/>
      <c r="AC44" s="371"/>
      <c r="AD44" s="322" t="str">
        <f t="shared" si="11"/>
        <v/>
      </c>
      <c r="AE44" s="322" t="str">
        <f t="shared" si="1"/>
        <v/>
      </c>
      <c r="AH44" s="283">
        <f t="shared" si="6"/>
        <v>34</v>
      </c>
      <c r="AI44" s="368" t="s">
        <v>524</v>
      </c>
      <c r="AJ44" s="369"/>
      <c r="AK44" s="370" t="s">
        <v>532</v>
      </c>
      <c r="AL44" s="372"/>
      <c r="AM44" s="371"/>
      <c r="AN44" s="185" t="str">
        <f t="shared" si="5"/>
        <v/>
      </c>
      <c r="AO44" s="169"/>
    </row>
    <row r="45" spans="3:42" ht="13.15">
      <c r="C45" s="362" t="s">
        <v>452</v>
      </c>
      <c r="D45" s="316"/>
      <c r="E45" s="318"/>
      <c r="F45" s="316"/>
      <c r="G45" s="337" t="str">
        <f t="shared" si="13"/>
        <v/>
      </c>
      <c r="H45" s="335"/>
      <c r="I45" s="316"/>
      <c r="J45" s="318"/>
      <c r="K45" s="341" t="s">
        <v>551</v>
      </c>
      <c r="L45" s="318"/>
      <c r="M45" s="341" t="s">
        <v>551</v>
      </c>
      <c r="N45" s="318"/>
      <c r="O45" s="341" t="s">
        <v>551</v>
      </c>
      <c r="P45" s="316"/>
      <c r="Q45" s="319"/>
      <c r="R45" s="319"/>
      <c r="S45" s="316"/>
      <c r="T45" s="320" t="str">
        <f t="shared" si="14"/>
        <v/>
      </c>
      <c r="U45" s="316"/>
      <c r="V45" s="321"/>
      <c r="X45" s="283">
        <f t="shared" si="3"/>
        <v>38</v>
      </c>
      <c r="Y45" s="368" t="s">
        <v>524</v>
      </c>
      <c r="Z45" s="369"/>
      <c r="AA45" s="370" t="s">
        <v>532</v>
      </c>
      <c r="AB45" s="371"/>
      <c r="AC45" s="371"/>
      <c r="AD45" s="322" t="str">
        <f t="shared" si="11"/>
        <v/>
      </c>
      <c r="AE45" s="322" t="str">
        <f t="shared" si="1"/>
        <v/>
      </c>
      <c r="AH45" s="283">
        <f t="shared" si="6"/>
        <v>35</v>
      </c>
      <c r="AI45" s="368" t="s">
        <v>524</v>
      </c>
      <c r="AJ45" s="369"/>
      <c r="AK45" s="370" t="s">
        <v>532</v>
      </c>
      <c r="AL45" s="372"/>
      <c r="AM45" s="371"/>
      <c r="AN45" s="185" t="str">
        <f t="shared" si="5"/>
        <v/>
      </c>
      <c r="AO45" s="169"/>
    </row>
    <row r="46" spans="3:42" ht="13.15">
      <c r="C46" s="362" t="s">
        <v>453</v>
      </c>
      <c r="D46" s="316"/>
      <c r="E46" s="318"/>
      <c r="F46" s="316"/>
      <c r="G46" s="337" t="str">
        <f t="shared" si="13"/>
        <v/>
      </c>
      <c r="H46" s="335"/>
      <c r="I46" s="316"/>
      <c r="J46" s="318"/>
      <c r="K46" s="341" t="s">
        <v>551</v>
      </c>
      <c r="L46" s="318"/>
      <c r="M46" s="341" t="s">
        <v>551</v>
      </c>
      <c r="N46" s="318"/>
      <c r="O46" s="341" t="s">
        <v>551</v>
      </c>
      <c r="P46" s="316"/>
      <c r="Q46" s="319"/>
      <c r="R46" s="319"/>
      <c r="S46" s="316"/>
      <c r="T46" s="320" t="str">
        <f t="shared" si="14"/>
        <v/>
      </c>
      <c r="U46" s="316"/>
      <c r="V46" s="321"/>
      <c r="X46" s="283">
        <f t="shared" si="3"/>
        <v>39</v>
      </c>
      <c r="Y46" s="368" t="s">
        <v>524</v>
      </c>
      <c r="Z46" s="369"/>
      <c r="AA46" s="370" t="s">
        <v>532</v>
      </c>
      <c r="AB46" s="371"/>
      <c r="AC46" s="371"/>
      <c r="AD46" s="322" t="str">
        <f t="shared" si="11"/>
        <v/>
      </c>
      <c r="AE46" s="322" t="str">
        <f t="shared" si="1"/>
        <v/>
      </c>
      <c r="AH46" s="283">
        <f t="shared" si="6"/>
        <v>36</v>
      </c>
      <c r="AI46" s="368" t="s">
        <v>524</v>
      </c>
      <c r="AJ46" s="369"/>
      <c r="AK46" s="370" t="s">
        <v>532</v>
      </c>
      <c r="AL46" s="372"/>
      <c r="AM46" s="371"/>
      <c r="AN46" s="185" t="str">
        <f t="shared" si="5"/>
        <v/>
      </c>
      <c r="AO46" s="169"/>
      <c r="AP46" s="169"/>
    </row>
    <row r="47" spans="3:42" ht="13.15">
      <c r="C47" s="362" t="s">
        <v>454</v>
      </c>
      <c r="D47" s="316"/>
      <c r="E47" s="318"/>
      <c r="F47" s="316"/>
      <c r="G47" s="337" t="str">
        <f t="shared" si="13"/>
        <v/>
      </c>
      <c r="H47" s="335"/>
      <c r="I47" s="316"/>
      <c r="J47" s="318"/>
      <c r="K47" s="341" t="s">
        <v>551</v>
      </c>
      <c r="L47" s="318"/>
      <c r="M47" s="341" t="s">
        <v>551</v>
      </c>
      <c r="N47" s="318"/>
      <c r="O47" s="341" t="s">
        <v>551</v>
      </c>
      <c r="P47" s="316"/>
      <c r="Q47" s="319"/>
      <c r="R47" s="319"/>
      <c r="S47" s="316"/>
      <c r="T47" s="320" t="str">
        <f t="shared" si="14"/>
        <v/>
      </c>
      <c r="U47" s="316"/>
      <c r="V47" s="321"/>
      <c r="X47" s="283">
        <f t="shared" si="3"/>
        <v>40</v>
      </c>
      <c r="Y47" s="368" t="s">
        <v>524</v>
      </c>
      <c r="Z47" s="369"/>
      <c r="AA47" s="370" t="s">
        <v>532</v>
      </c>
      <c r="AB47" s="371"/>
      <c r="AC47" s="371"/>
      <c r="AD47" s="322" t="str">
        <f t="shared" si="11"/>
        <v/>
      </c>
      <c r="AE47" s="322" t="str">
        <f t="shared" si="1"/>
        <v/>
      </c>
      <c r="AH47" s="283">
        <f t="shared" si="6"/>
        <v>37</v>
      </c>
      <c r="AI47" s="368" t="s">
        <v>524</v>
      </c>
      <c r="AJ47" s="369"/>
      <c r="AK47" s="370" t="s">
        <v>532</v>
      </c>
      <c r="AL47" s="372"/>
      <c r="AM47" s="371"/>
      <c r="AN47" s="185" t="str">
        <f t="shared" si="5"/>
        <v/>
      </c>
      <c r="AO47" s="169"/>
    </row>
    <row r="48" spans="3:42" ht="13.15">
      <c r="C48" s="362" t="s">
        <v>473</v>
      </c>
      <c r="D48" s="316"/>
      <c r="E48" s="318"/>
      <c r="F48" s="316"/>
      <c r="G48" s="337" t="str">
        <f t="shared" si="13"/>
        <v/>
      </c>
      <c r="H48" s="335"/>
      <c r="I48" s="316"/>
      <c r="J48" s="318"/>
      <c r="K48" s="341" t="s">
        <v>551</v>
      </c>
      <c r="L48" s="318"/>
      <c r="M48" s="341" t="s">
        <v>551</v>
      </c>
      <c r="N48" s="318"/>
      <c r="O48" s="341" t="s">
        <v>551</v>
      </c>
      <c r="P48" s="316"/>
      <c r="Q48" s="319"/>
      <c r="R48" s="319"/>
      <c r="S48" s="316"/>
      <c r="T48" s="320" t="str">
        <f t="shared" si="14"/>
        <v/>
      </c>
      <c r="U48" s="316"/>
      <c r="V48" s="321"/>
      <c r="X48" s="283">
        <f t="shared" si="3"/>
        <v>41</v>
      </c>
      <c r="Y48" s="368" t="s">
        <v>524</v>
      </c>
      <c r="Z48" s="369"/>
      <c r="AA48" s="370" t="s">
        <v>532</v>
      </c>
      <c r="AB48" s="371"/>
      <c r="AC48" s="371"/>
      <c r="AD48" s="322" t="str">
        <f t="shared" ref="AD48:AD107" si="15">IF(Z48="","",Z48+AD47)</f>
        <v/>
      </c>
      <c r="AE48" s="322" t="str">
        <f t="shared" si="1"/>
        <v/>
      </c>
      <c r="AH48" s="283">
        <f t="shared" si="6"/>
        <v>38</v>
      </c>
      <c r="AI48" s="368" t="s">
        <v>524</v>
      </c>
      <c r="AJ48" s="369"/>
      <c r="AK48" s="370" t="s">
        <v>532</v>
      </c>
      <c r="AL48" s="372"/>
      <c r="AM48" s="371"/>
      <c r="AN48" s="185" t="str">
        <f t="shared" si="5"/>
        <v/>
      </c>
      <c r="AO48" s="169"/>
    </row>
    <row r="49" spans="3:42" ht="13.15">
      <c r="C49" s="362" t="s">
        <v>455</v>
      </c>
      <c r="D49" s="316"/>
      <c r="E49" s="318"/>
      <c r="F49" s="316"/>
      <c r="G49" s="337" t="str">
        <f t="shared" si="13"/>
        <v/>
      </c>
      <c r="H49" s="335"/>
      <c r="I49" s="316"/>
      <c r="J49" s="318"/>
      <c r="K49" s="341" t="s">
        <v>551</v>
      </c>
      <c r="L49" s="318"/>
      <c r="M49" s="341" t="s">
        <v>551</v>
      </c>
      <c r="N49" s="318"/>
      <c r="O49" s="341" t="s">
        <v>551</v>
      </c>
      <c r="P49" s="316"/>
      <c r="Q49" s="319"/>
      <c r="R49" s="319"/>
      <c r="S49" s="316"/>
      <c r="T49" s="320" t="str">
        <f t="shared" si="14"/>
        <v/>
      </c>
      <c r="U49" s="316"/>
      <c r="V49" s="321"/>
      <c r="X49" s="283">
        <f t="shared" si="3"/>
        <v>42</v>
      </c>
      <c r="Y49" s="368" t="s">
        <v>524</v>
      </c>
      <c r="Z49" s="369"/>
      <c r="AA49" s="370" t="s">
        <v>532</v>
      </c>
      <c r="AB49" s="371"/>
      <c r="AC49" s="371"/>
      <c r="AD49" s="322" t="str">
        <f t="shared" si="15"/>
        <v/>
      </c>
      <c r="AE49" s="322" t="str">
        <f t="shared" si="1"/>
        <v/>
      </c>
      <c r="AH49" s="283">
        <f t="shared" si="6"/>
        <v>39</v>
      </c>
      <c r="AI49" s="368" t="s">
        <v>524</v>
      </c>
      <c r="AJ49" s="369"/>
      <c r="AK49" s="370" t="s">
        <v>532</v>
      </c>
      <c r="AL49" s="372"/>
      <c r="AM49" s="371"/>
      <c r="AN49" s="185" t="str">
        <f t="shared" si="5"/>
        <v/>
      </c>
      <c r="AO49" s="169"/>
    </row>
    <row r="50" spans="3:42" ht="13.15">
      <c r="C50" s="362" t="s">
        <v>456</v>
      </c>
      <c r="D50" s="316"/>
      <c r="E50" s="318"/>
      <c r="F50" s="316"/>
      <c r="G50" s="337" t="str">
        <f t="shared" si="13"/>
        <v/>
      </c>
      <c r="H50" s="335"/>
      <c r="I50" s="316"/>
      <c r="J50" s="318"/>
      <c r="K50" s="341" t="s">
        <v>551</v>
      </c>
      <c r="L50" s="318"/>
      <c r="M50" s="341" t="s">
        <v>551</v>
      </c>
      <c r="N50" s="318"/>
      <c r="O50" s="341" t="s">
        <v>551</v>
      </c>
      <c r="P50" s="316"/>
      <c r="Q50" s="319"/>
      <c r="R50" s="319"/>
      <c r="S50" s="316"/>
      <c r="T50" s="320" t="str">
        <f t="shared" si="14"/>
        <v/>
      </c>
      <c r="U50" s="316"/>
      <c r="V50" s="321"/>
      <c r="X50" s="283">
        <f t="shared" si="3"/>
        <v>43</v>
      </c>
      <c r="Y50" s="368" t="s">
        <v>524</v>
      </c>
      <c r="Z50" s="369"/>
      <c r="AA50" s="370" t="s">
        <v>532</v>
      </c>
      <c r="AB50" s="371"/>
      <c r="AC50" s="371"/>
      <c r="AD50" s="322" t="str">
        <f t="shared" si="15"/>
        <v/>
      </c>
      <c r="AE50" s="322" t="str">
        <f t="shared" si="1"/>
        <v/>
      </c>
      <c r="AH50" s="283">
        <f t="shared" si="6"/>
        <v>40</v>
      </c>
      <c r="AI50" s="368" t="s">
        <v>524</v>
      </c>
      <c r="AJ50" s="369"/>
      <c r="AK50" s="370" t="s">
        <v>532</v>
      </c>
      <c r="AL50" s="372"/>
      <c r="AM50" s="371"/>
      <c r="AN50" s="185" t="str">
        <f t="shared" si="5"/>
        <v/>
      </c>
      <c r="AO50" s="169"/>
    </row>
    <row r="51" spans="3:42" ht="13.15">
      <c r="C51" s="367" t="s">
        <v>474</v>
      </c>
      <c r="D51" s="316"/>
      <c r="E51" s="318"/>
      <c r="F51" s="316"/>
      <c r="G51" s="337" t="str">
        <f t="shared" si="13"/>
        <v/>
      </c>
      <c r="H51" s="335"/>
      <c r="I51" s="316"/>
      <c r="J51" s="318"/>
      <c r="K51" s="341" t="s">
        <v>551</v>
      </c>
      <c r="L51" s="318"/>
      <c r="M51" s="341" t="s">
        <v>551</v>
      </c>
      <c r="N51" s="318"/>
      <c r="O51" s="341" t="s">
        <v>551</v>
      </c>
      <c r="P51" s="316"/>
      <c r="Q51" s="319"/>
      <c r="R51" s="319"/>
      <c r="S51" s="316"/>
      <c r="T51" s="320" t="str">
        <f t="shared" si="14"/>
        <v/>
      </c>
      <c r="U51" s="316"/>
      <c r="V51" s="321"/>
      <c r="X51" s="283">
        <f t="shared" si="3"/>
        <v>44</v>
      </c>
      <c r="Y51" s="368" t="s">
        <v>524</v>
      </c>
      <c r="Z51" s="369"/>
      <c r="AA51" s="370" t="s">
        <v>532</v>
      </c>
      <c r="AB51" s="371"/>
      <c r="AC51" s="371"/>
      <c r="AD51" s="322" t="str">
        <f t="shared" si="15"/>
        <v/>
      </c>
      <c r="AE51" s="322" t="str">
        <f t="shared" si="1"/>
        <v/>
      </c>
      <c r="AH51" s="283">
        <f t="shared" si="6"/>
        <v>41</v>
      </c>
      <c r="AI51" s="368" t="s">
        <v>524</v>
      </c>
      <c r="AJ51" s="369"/>
      <c r="AK51" s="370" t="s">
        <v>532</v>
      </c>
      <c r="AL51" s="372"/>
      <c r="AM51" s="371"/>
      <c r="AN51" s="185" t="str">
        <f t="shared" si="5"/>
        <v/>
      </c>
      <c r="AO51" s="169"/>
    </row>
    <row r="52" spans="3:42" ht="13.15">
      <c r="C52" s="362" t="s">
        <v>478</v>
      </c>
      <c r="D52" s="316"/>
      <c r="E52" s="318"/>
      <c r="F52" s="316"/>
      <c r="G52" s="337" t="str">
        <f t="shared" si="13"/>
        <v/>
      </c>
      <c r="H52" s="335"/>
      <c r="I52" s="316"/>
      <c r="J52" s="318"/>
      <c r="K52" s="341" t="s">
        <v>551</v>
      </c>
      <c r="L52" s="318"/>
      <c r="M52" s="341" t="s">
        <v>551</v>
      </c>
      <c r="N52" s="318"/>
      <c r="O52" s="341" t="s">
        <v>551</v>
      </c>
      <c r="P52" s="316"/>
      <c r="Q52" s="319"/>
      <c r="R52" s="319"/>
      <c r="S52" s="316"/>
      <c r="T52" s="320" t="str">
        <f t="shared" si="14"/>
        <v/>
      </c>
      <c r="U52" s="316"/>
      <c r="V52" s="321"/>
      <c r="X52" s="283">
        <f t="shared" si="3"/>
        <v>45</v>
      </c>
      <c r="Y52" s="368" t="s">
        <v>524</v>
      </c>
      <c r="Z52" s="369"/>
      <c r="AA52" s="370" t="s">
        <v>532</v>
      </c>
      <c r="AB52" s="371"/>
      <c r="AC52" s="371"/>
      <c r="AD52" s="322" t="str">
        <f t="shared" si="15"/>
        <v/>
      </c>
      <c r="AE52" s="322" t="str">
        <f t="shared" si="1"/>
        <v/>
      </c>
      <c r="AH52" s="283">
        <f t="shared" si="6"/>
        <v>42</v>
      </c>
      <c r="AI52" s="368" t="s">
        <v>524</v>
      </c>
      <c r="AJ52" s="369"/>
      <c r="AK52" s="370" t="s">
        <v>532</v>
      </c>
      <c r="AL52" s="372"/>
      <c r="AM52" s="371"/>
      <c r="AN52" s="185" t="str">
        <f t="shared" si="5"/>
        <v/>
      </c>
      <c r="AO52" s="169"/>
    </row>
    <row r="53" spans="3:42" ht="13.15">
      <c r="C53" s="362" t="s">
        <v>479</v>
      </c>
      <c r="D53" s="316"/>
      <c r="E53" s="318"/>
      <c r="F53" s="316"/>
      <c r="G53" s="337" t="str">
        <f t="shared" si="13"/>
        <v/>
      </c>
      <c r="H53" s="335"/>
      <c r="I53" s="316"/>
      <c r="J53" s="318"/>
      <c r="K53" s="341" t="s">
        <v>551</v>
      </c>
      <c r="L53" s="318"/>
      <c r="M53" s="341" t="s">
        <v>551</v>
      </c>
      <c r="N53" s="318"/>
      <c r="O53" s="341" t="s">
        <v>551</v>
      </c>
      <c r="P53" s="316"/>
      <c r="Q53" s="319"/>
      <c r="R53" s="319"/>
      <c r="S53" s="316"/>
      <c r="T53" s="320" t="str">
        <f t="shared" si="14"/>
        <v/>
      </c>
      <c r="U53" s="316"/>
      <c r="V53" s="321"/>
      <c r="X53" s="283">
        <f t="shared" si="3"/>
        <v>46</v>
      </c>
      <c r="Y53" s="368" t="s">
        <v>524</v>
      </c>
      <c r="Z53" s="369"/>
      <c r="AA53" s="370" t="s">
        <v>532</v>
      </c>
      <c r="AB53" s="371"/>
      <c r="AC53" s="371"/>
      <c r="AD53" s="322" t="str">
        <f t="shared" si="15"/>
        <v/>
      </c>
      <c r="AE53" s="322" t="str">
        <f t="shared" si="1"/>
        <v/>
      </c>
      <c r="AH53" s="283">
        <f t="shared" si="6"/>
        <v>43</v>
      </c>
      <c r="AI53" s="368" t="s">
        <v>524</v>
      </c>
      <c r="AJ53" s="369"/>
      <c r="AK53" s="370" t="s">
        <v>532</v>
      </c>
      <c r="AL53" s="372"/>
      <c r="AM53" s="371"/>
      <c r="AN53" s="185" t="str">
        <f t="shared" si="5"/>
        <v/>
      </c>
      <c r="AO53" s="169"/>
    </row>
    <row r="54" spans="3:42" ht="13.15">
      <c r="C54" s="362" t="s">
        <v>480</v>
      </c>
      <c r="D54" s="316"/>
      <c r="E54" s="318"/>
      <c r="F54" s="316"/>
      <c r="G54" s="337" t="str">
        <f t="shared" si="13"/>
        <v/>
      </c>
      <c r="H54" s="335"/>
      <c r="I54" s="316"/>
      <c r="J54" s="318"/>
      <c r="K54" s="341" t="s">
        <v>551</v>
      </c>
      <c r="L54" s="318"/>
      <c r="M54" s="341" t="s">
        <v>551</v>
      </c>
      <c r="N54" s="318"/>
      <c r="O54" s="341" t="s">
        <v>551</v>
      </c>
      <c r="P54" s="316"/>
      <c r="Q54" s="319"/>
      <c r="R54" s="319"/>
      <c r="S54" s="316"/>
      <c r="T54" s="320" t="str">
        <f t="shared" si="14"/>
        <v/>
      </c>
      <c r="U54" s="316"/>
      <c r="V54" s="321"/>
      <c r="X54" s="283">
        <f t="shared" si="3"/>
        <v>47</v>
      </c>
      <c r="Y54" s="368" t="s">
        <v>524</v>
      </c>
      <c r="Z54" s="369"/>
      <c r="AA54" s="370" t="s">
        <v>532</v>
      </c>
      <c r="AB54" s="371"/>
      <c r="AC54" s="371"/>
      <c r="AD54" s="322" t="str">
        <f t="shared" si="15"/>
        <v/>
      </c>
      <c r="AE54" s="322" t="str">
        <f t="shared" si="1"/>
        <v/>
      </c>
      <c r="AH54" s="283">
        <f t="shared" si="6"/>
        <v>44</v>
      </c>
      <c r="AI54" s="368" t="s">
        <v>524</v>
      </c>
      <c r="AJ54" s="369"/>
      <c r="AK54" s="370" t="s">
        <v>532</v>
      </c>
      <c r="AL54" s="372"/>
      <c r="AM54" s="371"/>
      <c r="AN54" s="185" t="str">
        <f t="shared" si="5"/>
        <v/>
      </c>
      <c r="AO54" s="169"/>
    </row>
    <row r="55" spans="3:42" ht="13.15">
      <c r="C55" s="364" t="s">
        <v>493</v>
      </c>
      <c r="D55" s="289"/>
      <c r="E55" s="347">
        <f>SUM(E44:E54)</f>
        <v>0</v>
      </c>
      <c r="F55" s="289"/>
      <c r="G55" s="657">
        <f>SUM(G44:G54)</f>
        <v>0</v>
      </c>
      <c r="H55" s="657"/>
      <c r="I55" s="289"/>
      <c r="J55" s="643">
        <f>SUM(J44:J54)</f>
        <v>0</v>
      </c>
      <c r="K55" s="644"/>
      <c r="L55" s="643">
        <f t="shared" ref="L55" si="16">SUM(L44:L54)</f>
        <v>0</v>
      </c>
      <c r="M55" s="644"/>
      <c r="N55" s="643">
        <f t="shared" ref="N55" si="17">SUM(N44:N54)</f>
        <v>0</v>
      </c>
      <c r="O55" s="644"/>
      <c r="Q55" s="284"/>
      <c r="R55" s="284"/>
      <c r="T55" s="284"/>
      <c r="X55" s="283">
        <f t="shared" si="3"/>
        <v>48</v>
      </c>
      <c r="Y55" s="368" t="s">
        <v>524</v>
      </c>
      <c r="Z55" s="369"/>
      <c r="AA55" s="370" t="s">
        <v>532</v>
      </c>
      <c r="AB55" s="371"/>
      <c r="AC55" s="371"/>
      <c r="AD55" s="322" t="str">
        <f t="shared" si="15"/>
        <v/>
      </c>
      <c r="AE55" s="322" t="str">
        <f t="shared" si="1"/>
        <v/>
      </c>
      <c r="AH55" s="283">
        <f t="shared" si="6"/>
        <v>45</v>
      </c>
      <c r="AI55" s="368" t="s">
        <v>524</v>
      </c>
      <c r="AJ55" s="369"/>
      <c r="AK55" s="370" t="s">
        <v>532</v>
      </c>
      <c r="AL55" s="372"/>
      <c r="AM55" s="371"/>
      <c r="AN55" s="185" t="str">
        <f t="shared" si="5"/>
        <v/>
      </c>
      <c r="AO55" s="169"/>
    </row>
    <row r="56" spans="3:42">
      <c r="C56" s="365"/>
      <c r="Q56" s="284"/>
      <c r="R56" s="284"/>
      <c r="T56" s="284"/>
      <c r="X56" s="283">
        <f t="shared" si="3"/>
        <v>49</v>
      </c>
      <c r="Y56" s="368" t="s">
        <v>524</v>
      </c>
      <c r="Z56" s="369"/>
      <c r="AA56" s="370" t="s">
        <v>532</v>
      </c>
      <c r="AB56" s="371"/>
      <c r="AC56" s="371"/>
      <c r="AD56" s="322" t="str">
        <f t="shared" si="15"/>
        <v/>
      </c>
      <c r="AE56" s="322" t="str">
        <f t="shared" si="1"/>
        <v/>
      </c>
      <c r="AH56" s="283">
        <f t="shared" si="6"/>
        <v>46</v>
      </c>
      <c r="AI56" s="368" t="s">
        <v>524</v>
      </c>
      <c r="AJ56" s="369"/>
      <c r="AK56" s="370" t="s">
        <v>532</v>
      </c>
      <c r="AL56" s="372"/>
      <c r="AM56" s="371"/>
      <c r="AN56" s="185" t="str">
        <f t="shared" si="5"/>
        <v/>
      </c>
      <c r="AO56" s="169"/>
    </row>
    <row r="57" spans="3:42" s="169" customFormat="1" ht="15">
      <c r="C57" s="366" t="s">
        <v>457</v>
      </c>
      <c r="D57" s="309"/>
      <c r="E57" s="342" t="s">
        <v>559</v>
      </c>
      <c r="F57" s="309"/>
      <c r="G57" s="658" t="s">
        <v>561</v>
      </c>
      <c r="H57" s="659"/>
      <c r="I57" s="309"/>
      <c r="J57" s="666" t="s">
        <v>484</v>
      </c>
      <c r="K57" s="667"/>
      <c r="L57" s="666" t="s">
        <v>485</v>
      </c>
      <c r="M57" s="667"/>
      <c r="N57" s="641" t="s">
        <v>486</v>
      </c>
      <c r="O57" s="642"/>
      <c r="P57" s="309"/>
      <c r="Q57" s="311" t="str">
        <f>Q43</f>
        <v>Priorités de la fiancée</v>
      </c>
      <c r="R57" s="311" t="str">
        <f>R43</f>
        <v>Priorités du fiancé</v>
      </c>
      <c r="S57" s="326"/>
      <c r="T57" s="325" t="str">
        <f>T43</f>
        <v>Priorités combinées</v>
      </c>
      <c r="U57" s="309"/>
      <c r="V57" s="310" t="s">
        <v>492</v>
      </c>
      <c r="X57" s="283">
        <f t="shared" si="3"/>
        <v>50</v>
      </c>
      <c r="Y57" s="368" t="s">
        <v>524</v>
      </c>
      <c r="Z57" s="369"/>
      <c r="AA57" s="370" t="s">
        <v>532</v>
      </c>
      <c r="AB57" s="371"/>
      <c r="AC57" s="371"/>
      <c r="AD57" s="322" t="str">
        <f t="shared" si="15"/>
        <v/>
      </c>
      <c r="AE57" s="322" t="str">
        <f t="shared" si="1"/>
        <v/>
      </c>
      <c r="AH57" s="283">
        <f t="shared" si="6"/>
        <v>47</v>
      </c>
      <c r="AI57" s="368" t="s">
        <v>524</v>
      </c>
      <c r="AJ57" s="369"/>
      <c r="AK57" s="370" t="s">
        <v>532</v>
      </c>
      <c r="AL57" s="372"/>
      <c r="AM57" s="371"/>
      <c r="AN57" s="185" t="str">
        <f t="shared" si="5"/>
        <v/>
      </c>
      <c r="AP57" s="279"/>
    </row>
    <row r="58" spans="3:42" ht="13.15">
      <c r="C58" s="362" t="s">
        <v>475</v>
      </c>
      <c r="D58" s="316"/>
      <c r="E58" s="318"/>
      <c r="F58" s="316"/>
      <c r="G58" s="337" t="str">
        <f t="shared" ref="G58:G64" si="18">IF(H58="",IF(E58="","",E58),IF(H58="Devis 1",J58,IF(H58="Devis 2",L58,N58)))</f>
        <v/>
      </c>
      <c r="H58" s="335"/>
      <c r="I58" s="316"/>
      <c r="J58" s="318"/>
      <c r="K58" s="341" t="s">
        <v>551</v>
      </c>
      <c r="L58" s="318"/>
      <c r="M58" s="341" t="s">
        <v>551</v>
      </c>
      <c r="N58" s="318"/>
      <c r="O58" s="341" t="s">
        <v>551</v>
      </c>
      <c r="P58" s="316"/>
      <c r="Q58" s="319"/>
      <c r="R58" s="319"/>
      <c r="S58" s="316"/>
      <c r="T58" s="320" t="str">
        <f t="shared" ref="T58:T64" si="19">IF(OR(Q58="1 (indispensable)",R58="1 (indispensable)"),"1 (indispensable)",IF(AND(Q58="2 (essentiel)",R58="2 (essentiel)"),"2 (essentiel)",""))</f>
        <v/>
      </c>
      <c r="U58" s="316"/>
      <c r="V58" s="321"/>
      <c r="X58" s="283">
        <f t="shared" si="3"/>
        <v>51</v>
      </c>
      <c r="Y58" s="368" t="s">
        <v>524</v>
      </c>
      <c r="Z58" s="369"/>
      <c r="AA58" s="370" t="s">
        <v>532</v>
      </c>
      <c r="AB58" s="371"/>
      <c r="AC58" s="371"/>
      <c r="AD58" s="322" t="str">
        <f t="shared" si="15"/>
        <v/>
      </c>
      <c r="AE58" s="322" t="str">
        <f t="shared" si="1"/>
        <v/>
      </c>
      <c r="AH58" s="283">
        <f t="shared" si="6"/>
        <v>48</v>
      </c>
      <c r="AI58" s="368" t="s">
        <v>524</v>
      </c>
      <c r="AJ58" s="369"/>
      <c r="AK58" s="370" t="s">
        <v>532</v>
      </c>
      <c r="AL58" s="372"/>
      <c r="AM58" s="371"/>
      <c r="AN58" s="185" t="str">
        <f t="shared" si="5"/>
        <v/>
      </c>
      <c r="AO58" s="169"/>
    </row>
    <row r="59" spans="3:42" ht="13.15">
      <c r="C59" s="362" t="s">
        <v>458</v>
      </c>
      <c r="D59" s="316"/>
      <c r="E59" s="318"/>
      <c r="F59" s="316"/>
      <c r="G59" s="337" t="str">
        <f t="shared" si="18"/>
        <v/>
      </c>
      <c r="H59" s="335"/>
      <c r="I59" s="316"/>
      <c r="J59" s="318"/>
      <c r="K59" s="341" t="s">
        <v>551</v>
      </c>
      <c r="L59" s="318"/>
      <c r="M59" s="341" t="s">
        <v>551</v>
      </c>
      <c r="N59" s="318"/>
      <c r="O59" s="341" t="s">
        <v>551</v>
      </c>
      <c r="P59" s="316"/>
      <c r="Q59" s="319"/>
      <c r="R59" s="319"/>
      <c r="S59" s="316"/>
      <c r="T59" s="320" t="str">
        <f t="shared" si="19"/>
        <v/>
      </c>
      <c r="U59" s="316"/>
      <c r="V59" s="321"/>
      <c r="X59" s="283">
        <f t="shared" si="3"/>
        <v>52</v>
      </c>
      <c r="Y59" s="368" t="s">
        <v>524</v>
      </c>
      <c r="Z59" s="369"/>
      <c r="AA59" s="370" t="s">
        <v>532</v>
      </c>
      <c r="AB59" s="371"/>
      <c r="AC59" s="371"/>
      <c r="AD59" s="322" t="str">
        <f t="shared" si="15"/>
        <v/>
      </c>
      <c r="AE59" s="322" t="str">
        <f t="shared" si="1"/>
        <v/>
      </c>
      <c r="AH59" s="283">
        <f t="shared" si="6"/>
        <v>49</v>
      </c>
      <c r="AI59" s="368" t="s">
        <v>524</v>
      </c>
      <c r="AJ59" s="369"/>
      <c r="AK59" s="370" t="s">
        <v>532</v>
      </c>
      <c r="AL59" s="372"/>
      <c r="AM59" s="371"/>
      <c r="AN59" s="185" t="str">
        <f t="shared" si="5"/>
        <v/>
      </c>
      <c r="AO59" s="169"/>
    </row>
    <row r="60" spans="3:42" ht="13.15">
      <c r="C60" s="362" t="s">
        <v>476</v>
      </c>
      <c r="D60" s="316"/>
      <c r="E60" s="318"/>
      <c r="F60" s="316"/>
      <c r="G60" s="337" t="str">
        <f t="shared" si="18"/>
        <v/>
      </c>
      <c r="H60" s="335"/>
      <c r="I60" s="316"/>
      <c r="J60" s="318"/>
      <c r="K60" s="341" t="s">
        <v>551</v>
      </c>
      <c r="L60" s="318"/>
      <c r="M60" s="341" t="s">
        <v>551</v>
      </c>
      <c r="N60" s="318"/>
      <c r="O60" s="341" t="s">
        <v>551</v>
      </c>
      <c r="P60" s="316"/>
      <c r="Q60" s="319"/>
      <c r="R60" s="319"/>
      <c r="S60" s="316"/>
      <c r="T60" s="320" t="str">
        <f t="shared" si="19"/>
        <v/>
      </c>
      <c r="U60" s="316"/>
      <c r="V60" s="321"/>
      <c r="X60" s="283">
        <f t="shared" si="3"/>
        <v>53</v>
      </c>
      <c r="Y60" s="368" t="s">
        <v>524</v>
      </c>
      <c r="Z60" s="369"/>
      <c r="AA60" s="370" t="s">
        <v>532</v>
      </c>
      <c r="AB60" s="371"/>
      <c r="AC60" s="371"/>
      <c r="AD60" s="322" t="str">
        <f t="shared" si="15"/>
        <v/>
      </c>
      <c r="AE60" s="322" t="str">
        <f t="shared" si="1"/>
        <v/>
      </c>
      <c r="AH60" s="283">
        <f t="shared" si="6"/>
        <v>50</v>
      </c>
      <c r="AI60" s="368" t="s">
        <v>524</v>
      </c>
      <c r="AJ60" s="369"/>
      <c r="AK60" s="370" t="s">
        <v>532</v>
      </c>
      <c r="AL60" s="372"/>
      <c r="AM60" s="371"/>
      <c r="AN60" s="185" t="str">
        <f t="shared" si="5"/>
        <v/>
      </c>
      <c r="AO60" s="169"/>
      <c r="AP60" s="169"/>
    </row>
    <row r="61" spans="3:42" ht="13.15">
      <c r="C61" s="362" t="s">
        <v>459</v>
      </c>
      <c r="D61" s="316"/>
      <c r="E61" s="318"/>
      <c r="F61" s="316"/>
      <c r="G61" s="337" t="str">
        <f t="shared" si="18"/>
        <v/>
      </c>
      <c r="H61" s="335"/>
      <c r="I61" s="316"/>
      <c r="J61" s="318"/>
      <c r="K61" s="341" t="s">
        <v>551</v>
      </c>
      <c r="L61" s="318"/>
      <c r="M61" s="341" t="s">
        <v>551</v>
      </c>
      <c r="N61" s="318"/>
      <c r="O61" s="341" t="s">
        <v>551</v>
      </c>
      <c r="P61" s="316"/>
      <c r="Q61" s="319"/>
      <c r="R61" s="319"/>
      <c r="S61" s="316"/>
      <c r="T61" s="320" t="str">
        <f t="shared" si="19"/>
        <v/>
      </c>
      <c r="U61" s="316"/>
      <c r="V61" s="321"/>
      <c r="X61" s="283">
        <f t="shared" si="3"/>
        <v>54</v>
      </c>
      <c r="Y61" s="368" t="s">
        <v>524</v>
      </c>
      <c r="Z61" s="369"/>
      <c r="AA61" s="370" t="s">
        <v>532</v>
      </c>
      <c r="AB61" s="371"/>
      <c r="AC61" s="371"/>
      <c r="AD61" s="322" t="str">
        <f t="shared" si="15"/>
        <v/>
      </c>
      <c r="AE61" s="322" t="str">
        <f t="shared" si="1"/>
        <v/>
      </c>
      <c r="AH61" s="283">
        <f t="shared" si="6"/>
        <v>51</v>
      </c>
      <c r="AI61" s="368" t="s">
        <v>524</v>
      </c>
      <c r="AJ61" s="369"/>
      <c r="AK61" s="370" t="s">
        <v>532</v>
      </c>
      <c r="AL61" s="372"/>
      <c r="AM61" s="371"/>
      <c r="AN61" s="185" t="str">
        <f t="shared" si="5"/>
        <v/>
      </c>
      <c r="AO61" s="169"/>
    </row>
    <row r="62" spans="3:42" ht="13.15">
      <c r="C62" s="362" t="s">
        <v>478</v>
      </c>
      <c r="D62" s="316"/>
      <c r="E62" s="318"/>
      <c r="F62" s="316"/>
      <c r="G62" s="337" t="str">
        <f t="shared" si="18"/>
        <v/>
      </c>
      <c r="H62" s="335"/>
      <c r="I62" s="316"/>
      <c r="J62" s="318"/>
      <c r="K62" s="341" t="s">
        <v>551</v>
      </c>
      <c r="L62" s="318"/>
      <c r="M62" s="341" t="s">
        <v>551</v>
      </c>
      <c r="N62" s="318"/>
      <c r="O62" s="341" t="s">
        <v>551</v>
      </c>
      <c r="P62" s="316"/>
      <c r="Q62" s="319"/>
      <c r="R62" s="319"/>
      <c r="S62" s="316"/>
      <c r="T62" s="320" t="str">
        <f t="shared" si="19"/>
        <v/>
      </c>
      <c r="U62" s="316"/>
      <c r="V62" s="321"/>
      <c r="X62" s="283">
        <f t="shared" si="3"/>
        <v>55</v>
      </c>
      <c r="Y62" s="368" t="s">
        <v>524</v>
      </c>
      <c r="Z62" s="369"/>
      <c r="AA62" s="370" t="s">
        <v>532</v>
      </c>
      <c r="AB62" s="371"/>
      <c r="AC62" s="371"/>
      <c r="AD62" s="322" t="str">
        <f t="shared" si="15"/>
        <v/>
      </c>
      <c r="AE62" s="322" t="str">
        <f t="shared" si="1"/>
        <v/>
      </c>
      <c r="AH62" s="283">
        <f t="shared" si="6"/>
        <v>52</v>
      </c>
      <c r="AI62" s="368" t="s">
        <v>524</v>
      </c>
      <c r="AJ62" s="369"/>
      <c r="AK62" s="370" t="s">
        <v>532</v>
      </c>
      <c r="AL62" s="372"/>
      <c r="AM62" s="371"/>
      <c r="AN62" s="185" t="str">
        <f t="shared" si="5"/>
        <v/>
      </c>
      <c r="AO62" s="169"/>
    </row>
    <row r="63" spans="3:42" ht="13.15">
      <c r="C63" s="362" t="s">
        <v>479</v>
      </c>
      <c r="D63" s="316"/>
      <c r="E63" s="318"/>
      <c r="F63" s="316"/>
      <c r="G63" s="337" t="str">
        <f t="shared" si="18"/>
        <v/>
      </c>
      <c r="H63" s="335"/>
      <c r="I63" s="316"/>
      <c r="J63" s="318"/>
      <c r="K63" s="341" t="s">
        <v>551</v>
      </c>
      <c r="L63" s="318"/>
      <c r="M63" s="341" t="s">
        <v>551</v>
      </c>
      <c r="N63" s="318"/>
      <c r="O63" s="341" t="s">
        <v>551</v>
      </c>
      <c r="P63" s="316"/>
      <c r="Q63" s="319"/>
      <c r="R63" s="319"/>
      <c r="S63" s="316"/>
      <c r="T63" s="320" t="str">
        <f t="shared" si="19"/>
        <v/>
      </c>
      <c r="U63" s="316"/>
      <c r="V63" s="321"/>
      <c r="X63" s="283">
        <f t="shared" si="3"/>
        <v>56</v>
      </c>
      <c r="Y63" s="368" t="s">
        <v>524</v>
      </c>
      <c r="Z63" s="369"/>
      <c r="AA63" s="370" t="s">
        <v>532</v>
      </c>
      <c r="AB63" s="371"/>
      <c r="AC63" s="371"/>
      <c r="AD63" s="322" t="str">
        <f t="shared" si="15"/>
        <v/>
      </c>
      <c r="AE63" s="322" t="str">
        <f t="shared" si="1"/>
        <v/>
      </c>
      <c r="AH63" s="283">
        <f t="shared" si="6"/>
        <v>53</v>
      </c>
      <c r="AI63" s="368" t="s">
        <v>524</v>
      </c>
      <c r="AJ63" s="369"/>
      <c r="AK63" s="370" t="s">
        <v>532</v>
      </c>
      <c r="AL63" s="372"/>
      <c r="AM63" s="371"/>
      <c r="AN63" s="185" t="str">
        <f t="shared" si="5"/>
        <v/>
      </c>
      <c r="AO63" s="169"/>
    </row>
    <row r="64" spans="3:42" ht="13.15">
      <c r="C64" s="362" t="s">
        <v>480</v>
      </c>
      <c r="D64" s="316"/>
      <c r="E64" s="318"/>
      <c r="F64" s="316"/>
      <c r="G64" s="337" t="str">
        <f t="shared" si="18"/>
        <v/>
      </c>
      <c r="H64" s="335"/>
      <c r="I64" s="316"/>
      <c r="J64" s="318"/>
      <c r="K64" s="341" t="s">
        <v>551</v>
      </c>
      <c r="L64" s="318"/>
      <c r="M64" s="341" t="s">
        <v>551</v>
      </c>
      <c r="N64" s="318"/>
      <c r="O64" s="341" t="s">
        <v>551</v>
      </c>
      <c r="P64" s="316"/>
      <c r="Q64" s="319"/>
      <c r="R64" s="319"/>
      <c r="S64" s="316"/>
      <c r="T64" s="320" t="str">
        <f t="shared" si="19"/>
        <v/>
      </c>
      <c r="U64" s="316"/>
      <c r="V64" s="321"/>
      <c r="X64" s="283">
        <f t="shared" si="3"/>
        <v>57</v>
      </c>
      <c r="Y64" s="368" t="s">
        <v>524</v>
      </c>
      <c r="Z64" s="369"/>
      <c r="AA64" s="370" t="s">
        <v>532</v>
      </c>
      <c r="AB64" s="371"/>
      <c r="AC64" s="371"/>
      <c r="AD64" s="322" t="str">
        <f t="shared" si="15"/>
        <v/>
      </c>
      <c r="AE64" s="322" t="str">
        <f t="shared" si="1"/>
        <v/>
      </c>
      <c r="AH64" s="283">
        <f t="shared" si="6"/>
        <v>54</v>
      </c>
      <c r="AI64" s="368" t="s">
        <v>524</v>
      </c>
      <c r="AJ64" s="369"/>
      <c r="AK64" s="370" t="s">
        <v>532</v>
      </c>
      <c r="AL64" s="372"/>
      <c r="AM64" s="371"/>
      <c r="AN64" s="185" t="str">
        <f t="shared" si="5"/>
        <v/>
      </c>
      <c r="AO64" s="169"/>
    </row>
    <row r="65" spans="3:42" ht="13.15">
      <c r="C65" s="364" t="s">
        <v>493</v>
      </c>
      <c r="D65" s="289"/>
      <c r="E65" s="347">
        <f>SUM(E58:E64)</f>
        <v>0</v>
      </c>
      <c r="F65" s="289"/>
      <c r="G65" s="657">
        <f>SUM(G58:G64)</f>
        <v>0</v>
      </c>
      <c r="H65" s="657"/>
      <c r="I65" s="289"/>
      <c r="J65" s="643">
        <f>SUM(J58:J64)</f>
        <v>0</v>
      </c>
      <c r="K65" s="644"/>
      <c r="L65" s="643">
        <f t="shared" ref="L65:N65" si="20">SUM(L58:L64)</f>
        <v>0</v>
      </c>
      <c r="M65" s="644"/>
      <c r="N65" s="643">
        <f t="shared" si="20"/>
        <v>0</v>
      </c>
      <c r="O65" s="644"/>
      <c r="Q65" s="284"/>
      <c r="R65" s="284"/>
      <c r="T65" s="284"/>
      <c r="X65" s="283">
        <f t="shared" si="3"/>
        <v>58</v>
      </c>
      <c r="Y65" s="368" t="s">
        <v>524</v>
      </c>
      <c r="Z65" s="369"/>
      <c r="AA65" s="370" t="s">
        <v>532</v>
      </c>
      <c r="AB65" s="371"/>
      <c r="AC65" s="371"/>
      <c r="AD65" s="322" t="str">
        <f t="shared" si="15"/>
        <v/>
      </c>
      <c r="AE65" s="322" t="str">
        <f t="shared" si="1"/>
        <v/>
      </c>
      <c r="AH65" s="283">
        <f t="shared" si="6"/>
        <v>55</v>
      </c>
      <c r="AI65" s="368" t="s">
        <v>524</v>
      </c>
      <c r="AJ65" s="369"/>
      <c r="AK65" s="370" t="s">
        <v>532</v>
      </c>
      <c r="AL65" s="372"/>
      <c r="AM65" s="371"/>
      <c r="AN65" s="185" t="str">
        <f t="shared" si="5"/>
        <v/>
      </c>
      <c r="AO65" s="169"/>
    </row>
    <row r="66" spans="3:42">
      <c r="C66" s="365"/>
      <c r="Q66" s="284"/>
      <c r="R66" s="284"/>
      <c r="T66" s="284"/>
      <c r="X66" s="283">
        <f t="shared" si="3"/>
        <v>59</v>
      </c>
      <c r="Y66" s="368" t="s">
        <v>524</v>
      </c>
      <c r="Z66" s="369"/>
      <c r="AA66" s="370" t="s">
        <v>532</v>
      </c>
      <c r="AB66" s="371"/>
      <c r="AC66" s="371"/>
      <c r="AD66" s="322" t="str">
        <f t="shared" si="15"/>
        <v/>
      </c>
      <c r="AE66" s="322" t="str">
        <f t="shared" si="1"/>
        <v/>
      </c>
      <c r="AH66" s="283">
        <f t="shared" si="6"/>
        <v>56</v>
      </c>
      <c r="AI66" s="368" t="s">
        <v>524</v>
      </c>
      <c r="AJ66" s="369"/>
      <c r="AK66" s="370" t="s">
        <v>532</v>
      </c>
      <c r="AL66" s="372"/>
      <c r="AM66" s="371"/>
      <c r="AN66" s="185" t="str">
        <f t="shared" si="5"/>
        <v/>
      </c>
      <c r="AO66" s="169"/>
    </row>
    <row r="67" spans="3:42" s="169" customFormat="1" ht="15">
      <c r="C67" s="366" t="s">
        <v>477</v>
      </c>
      <c r="D67" s="309"/>
      <c r="E67" s="342" t="s">
        <v>559</v>
      </c>
      <c r="F67" s="309"/>
      <c r="G67" s="658" t="s">
        <v>561</v>
      </c>
      <c r="H67" s="659"/>
      <c r="I67" s="309"/>
      <c r="J67" s="666" t="s">
        <v>484</v>
      </c>
      <c r="K67" s="667"/>
      <c r="L67" s="666" t="s">
        <v>485</v>
      </c>
      <c r="M67" s="667"/>
      <c r="N67" s="641" t="s">
        <v>486</v>
      </c>
      <c r="O67" s="642"/>
      <c r="P67" s="309"/>
      <c r="Q67" s="311" t="str">
        <f>Q57</f>
        <v>Priorités de la fiancée</v>
      </c>
      <c r="R67" s="311" t="str">
        <f>R57</f>
        <v>Priorités du fiancé</v>
      </c>
      <c r="S67" s="326"/>
      <c r="T67" s="325" t="str">
        <f>T57</f>
        <v>Priorités combinées</v>
      </c>
      <c r="U67" s="309"/>
      <c r="V67" s="310" t="s">
        <v>492</v>
      </c>
      <c r="X67" s="283">
        <f t="shared" si="3"/>
        <v>60</v>
      </c>
      <c r="Y67" s="368" t="s">
        <v>524</v>
      </c>
      <c r="Z67" s="369"/>
      <c r="AA67" s="370" t="s">
        <v>532</v>
      </c>
      <c r="AB67" s="371"/>
      <c r="AC67" s="371"/>
      <c r="AD67" s="322" t="str">
        <f t="shared" si="15"/>
        <v/>
      </c>
      <c r="AE67" s="322" t="str">
        <f t="shared" si="1"/>
        <v/>
      </c>
      <c r="AH67" s="283">
        <f t="shared" si="6"/>
        <v>57</v>
      </c>
      <c r="AI67" s="368" t="s">
        <v>524</v>
      </c>
      <c r="AJ67" s="369"/>
      <c r="AK67" s="370" t="s">
        <v>532</v>
      </c>
      <c r="AL67" s="372"/>
      <c r="AM67" s="371"/>
      <c r="AN67" s="185" t="str">
        <f t="shared" si="5"/>
        <v/>
      </c>
      <c r="AP67" s="279"/>
    </row>
    <row r="68" spans="3:42" ht="13.15">
      <c r="C68" s="362" t="s">
        <v>481</v>
      </c>
      <c r="D68" s="316"/>
      <c r="E68" s="318"/>
      <c r="F68" s="316"/>
      <c r="G68" s="338" t="str">
        <f t="shared" ref="G68:G70" si="21">IF(H68="",IF(E68="","",E68),IF(H68="Devis 1",J68,IF(H68="Devis 2",L68,N68)))</f>
        <v/>
      </c>
      <c r="H68" s="336"/>
      <c r="I68" s="316"/>
      <c r="J68" s="318"/>
      <c r="K68" s="341" t="s">
        <v>551</v>
      </c>
      <c r="L68" s="318"/>
      <c r="M68" s="341" t="s">
        <v>551</v>
      </c>
      <c r="N68" s="318"/>
      <c r="O68" s="341" t="s">
        <v>551</v>
      </c>
      <c r="P68" s="316"/>
      <c r="Q68" s="319"/>
      <c r="R68" s="319"/>
      <c r="S68" s="316"/>
      <c r="T68" s="320" t="str">
        <f t="shared" ref="T68:T70" si="22">IF(OR(Q68="1 (indispensable)",R68="1 (indispensable)"),"1 (indispensable)",IF(AND(Q68="2 (essentiel)",R68="2 (essentiel)"),"2 (essentiel)",""))</f>
        <v/>
      </c>
      <c r="U68" s="316"/>
      <c r="V68" s="321"/>
      <c r="X68" s="283">
        <f t="shared" si="3"/>
        <v>61</v>
      </c>
      <c r="Y68" s="368" t="s">
        <v>524</v>
      </c>
      <c r="Z68" s="369"/>
      <c r="AA68" s="370" t="s">
        <v>532</v>
      </c>
      <c r="AB68" s="371"/>
      <c r="AC68" s="371"/>
      <c r="AD68" s="322" t="str">
        <f t="shared" si="15"/>
        <v/>
      </c>
      <c r="AE68" s="322" t="str">
        <f t="shared" si="1"/>
        <v/>
      </c>
      <c r="AH68" s="283">
        <f t="shared" si="6"/>
        <v>58</v>
      </c>
      <c r="AI68" s="368" t="s">
        <v>524</v>
      </c>
      <c r="AJ68" s="369"/>
      <c r="AK68" s="370" t="s">
        <v>532</v>
      </c>
      <c r="AL68" s="372"/>
      <c r="AM68" s="371"/>
      <c r="AN68" s="185" t="str">
        <f t="shared" si="5"/>
        <v/>
      </c>
      <c r="AO68" s="169"/>
    </row>
    <row r="69" spans="3:42" ht="13.15">
      <c r="C69" s="362" t="s">
        <v>482</v>
      </c>
      <c r="D69" s="316"/>
      <c r="E69" s="318"/>
      <c r="F69" s="316"/>
      <c r="G69" s="337" t="str">
        <f t="shared" si="21"/>
        <v/>
      </c>
      <c r="H69" s="335"/>
      <c r="I69" s="316"/>
      <c r="J69" s="318"/>
      <c r="K69" s="341" t="s">
        <v>551</v>
      </c>
      <c r="L69" s="318"/>
      <c r="M69" s="341" t="s">
        <v>551</v>
      </c>
      <c r="N69" s="318"/>
      <c r="O69" s="341" t="s">
        <v>551</v>
      </c>
      <c r="P69" s="316"/>
      <c r="Q69" s="319"/>
      <c r="R69" s="319"/>
      <c r="S69" s="316"/>
      <c r="T69" s="320" t="str">
        <f t="shared" si="22"/>
        <v/>
      </c>
      <c r="U69" s="316"/>
      <c r="V69" s="321"/>
      <c r="X69" s="283">
        <f t="shared" si="3"/>
        <v>62</v>
      </c>
      <c r="Y69" s="368" t="s">
        <v>524</v>
      </c>
      <c r="Z69" s="369"/>
      <c r="AA69" s="370" t="s">
        <v>532</v>
      </c>
      <c r="AB69" s="371"/>
      <c r="AC69" s="371"/>
      <c r="AD69" s="322" t="str">
        <f t="shared" si="15"/>
        <v/>
      </c>
      <c r="AE69" s="322" t="str">
        <f t="shared" si="1"/>
        <v/>
      </c>
      <c r="AH69" s="283">
        <f t="shared" si="6"/>
        <v>59</v>
      </c>
      <c r="AI69" s="368" t="s">
        <v>524</v>
      </c>
      <c r="AJ69" s="369"/>
      <c r="AK69" s="370" t="s">
        <v>532</v>
      </c>
      <c r="AL69" s="372"/>
      <c r="AM69" s="371"/>
      <c r="AN69" s="185" t="str">
        <f t="shared" si="5"/>
        <v/>
      </c>
      <c r="AO69" s="169"/>
    </row>
    <row r="70" spans="3:42" ht="13.15">
      <c r="C70" s="362" t="s">
        <v>483</v>
      </c>
      <c r="D70" s="316"/>
      <c r="E70" s="318"/>
      <c r="F70" s="316"/>
      <c r="G70" s="337" t="str">
        <f t="shared" si="21"/>
        <v/>
      </c>
      <c r="H70" s="335"/>
      <c r="I70" s="316"/>
      <c r="J70" s="318"/>
      <c r="K70" s="341" t="s">
        <v>551</v>
      </c>
      <c r="L70" s="318"/>
      <c r="M70" s="341" t="s">
        <v>551</v>
      </c>
      <c r="N70" s="318"/>
      <c r="O70" s="341" t="s">
        <v>551</v>
      </c>
      <c r="P70" s="316"/>
      <c r="Q70" s="319"/>
      <c r="R70" s="319"/>
      <c r="S70" s="316"/>
      <c r="T70" s="320" t="str">
        <f t="shared" si="22"/>
        <v/>
      </c>
      <c r="U70" s="316"/>
      <c r="V70" s="321"/>
      <c r="X70" s="283">
        <f t="shared" si="3"/>
        <v>63</v>
      </c>
      <c r="Y70" s="368" t="s">
        <v>524</v>
      </c>
      <c r="Z70" s="369"/>
      <c r="AA70" s="370" t="s">
        <v>532</v>
      </c>
      <c r="AB70" s="371"/>
      <c r="AC70" s="371"/>
      <c r="AD70" s="322" t="str">
        <f t="shared" si="15"/>
        <v/>
      </c>
      <c r="AE70" s="322" t="str">
        <f t="shared" si="1"/>
        <v/>
      </c>
      <c r="AH70" s="283">
        <f t="shared" si="6"/>
        <v>60</v>
      </c>
      <c r="AI70" s="368" t="s">
        <v>524</v>
      </c>
      <c r="AJ70" s="369"/>
      <c r="AK70" s="370" t="s">
        <v>532</v>
      </c>
      <c r="AL70" s="372"/>
      <c r="AM70" s="371"/>
      <c r="AN70" s="185" t="str">
        <f t="shared" si="5"/>
        <v/>
      </c>
      <c r="AO70" s="169"/>
      <c r="AP70" s="169"/>
    </row>
    <row r="71" spans="3:42" ht="13.15">
      <c r="C71" s="348" t="s">
        <v>493</v>
      </c>
      <c r="D71" s="289"/>
      <c r="E71" s="347">
        <f>SUM(E68:E70)</f>
        <v>0</v>
      </c>
      <c r="F71" s="289"/>
      <c r="G71" s="657">
        <f>SUM(G68:G70)</f>
        <v>0</v>
      </c>
      <c r="H71" s="657"/>
      <c r="I71" s="289"/>
      <c r="J71" s="643">
        <f>SUM(J68:J70)</f>
        <v>0</v>
      </c>
      <c r="K71" s="644"/>
      <c r="L71" s="643">
        <f t="shared" ref="L71:N71" si="23">SUM(L68:L70)</f>
        <v>0</v>
      </c>
      <c r="M71" s="644"/>
      <c r="N71" s="643">
        <f t="shared" si="23"/>
        <v>0</v>
      </c>
      <c r="O71" s="644"/>
      <c r="Q71" s="284"/>
      <c r="R71" s="284"/>
      <c r="T71" s="284"/>
      <c r="X71" s="283">
        <f t="shared" si="3"/>
        <v>64</v>
      </c>
      <c r="Y71" s="368" t="s">
        <v>524</v>
      </c>
      <c r="Z71" s="369"/>
      <c r="AA71" s="370" t="s">
        <v>532</v>
      </c>
      <c r="AB71" s="371"/>
      <c r="AC71" s="371"/>
      <c r="AD71" s="322" t="str">
        <f t="shared" si="15"/>
        <v/>
      </c>
      <c r="AE71" s="322" t="str">
        <f t="shared" si="1"/>
        <v/>
      </c>
      <c r="AH71" s="283">
        <f t="shared" si="6"/>
        <v>61</v>
      </c>
      <c r="AI71" s="368" t="s">
        <v>524</v>
      </c>
      <c r="AJ71" s="369"/>
      <c r="AK71" s="370" t="s">
        <v>532</v>
      </c>
      <c r="AL71" s="372"/>
      <c r="AM71" s="371"/>
      <c r="AN71" s="185" t="str">
        <f t="shared" si="5"/>
        <v/>
      </c>
      <c r="AO71" s="169"/>
    </row>
    <row r="72" spans="3:42" ht="13.15" thickBot="1">
      <c r="X72" s="283">
        <f t="shared" si="3"/>
        <v>65</v>
      </c>
      <c r="Y72" s="368" t="s">
        <v>524</v>
      </c>
      <c r="Z72" s="369"/>
      <c r="AA72" s="370" t="s">
        <v>532</v>
      </c>
      <c r="AB72" s="371"/>
      <c r="AC72" s="371"/>
      <c r="AD72" s="322" t="str">
        <f t="shared" si="15"/>
        <v/>
      </c>
      <c r="AE72" s="322" t="str">
        <f t="shared" si="1"/>
        <v/>
      </c>
      <c r="AH72" s="283">
        <f t="shared" si="6"/>
        <v>62</v>
      </c>
      <c r="AI72" s="368" t="s">
        <v>524</v>
      </c>
      <c r="AJ72" s="369"/>
      <c r="AK72" s="370" t="s">
        <v>532</v>
      </c>
      <c r="AL72" s="372"/>
      <c r="AM72" s="371"/>
      <c r="AN72" s="185" t="str">
        <f t="shared" si="5"/>
        <v/>
      </c>
      <c r="AO72" s="169"/>
    </row>
    <row r="73" spans="3:42" ht="13.9">
      <c r="C73" s="327" t="s">
        <v>496</v>
      </c>
      <c r="E73" s="27">
        <f>E5</f>
        <v>0</v>
      </c>
      <c r="F73" s="298"/>
      <c r="G73" s="668">
        <f>G5</f>
        <v>0</v>
      </c>
      <c r="H73" s="669"/>
      <c r="X73" s="283">
        <f t="shared" si="3"/>
        <v>66</v>
      </c>
      <c r="Y73" s="368" t="s">
        <v>524</v>
      </c>
      <c r="Z73" s="369"/>
      <c r="AA73" s="370" t="s">
        <v>532</v>
      </c>
      <c r="AB73" s="371"/>
      <c r="AC73" s="371"/>
      <c r="AD73" s="322" t="str">
        <f t="shared" si="15"/>
        <v/>
      </c>
      <c r="AE73" s="322" t="str">
        <f t="shared" ref="AE73:AE136" si="24">IF(Z73="","",IF(AA73="Non effectué",IF(AE72="","",AE72),IF(AE72="",Z73,Z73+AE72)))</f>
        <v/>
      </c>
      <c r="AH73" s="283">
        <f t="shared" si="6"/>
        <v>63</v>
      </c>
      <c r="AI73" s="368" t="s">
        <v>524</v>
      </c>
      <c r="AJ73" s="369"/>
      <c r="AK73" s="370" t="s">
        <v>532</v>
      </c>
      <c r="AL73" s="372"/>
      <c r="AM73" s="371"/>
      <c r="AN73" s="185" t="str">
        <f t="shared" si="5"/>
        <v/>
      </c>
      <c r="AO73" s="169"/>
    </row>
    <row r="74" spans="3:42" ht="12.75" customHeight="1">
      <c r="E74" s="647" t="s">
        <v>558</v>
      </c>
      <c r="F74" s="289"/>
      <c r="G74" s="662" t="s">
        <v>560</v>
      </c>
      <c r="H74" s="663"/>
      <c r="X74" s="283">
        <f t="shared" ref="X74:X137" si="25">1+X73</f>
        <v>67</v>
      </c>
      <c r="Y74" s="368" t="s">
        <v>524</v>
      </c>
      <c r="Z74" s="369"/>
      <c r="AA74" s="370" t="s">
        <v>532</v>
      </c>
      <c r="AB74" s="371"/>
      <c r="AC74" s="371"/>
      <c r="AD74" s="322" t="str">
        <f t="shared" si="15"/>
        <v/>
      </c>
      <c r="AE74" s="322" t="str">
        <f t="shared" si="24"/>
        <v/>
      </c>
      <c r="AH74" s="283">
        <f t="shared" si="6"/>
        <v>64</v>
      </c>
      <c r="AI74" s="368" t="s">
        <v>524</v>
      </c>
      <c r="AJ74" s="369"/>
      <c r="AK74" s="370" t="s">
        <v>532</v>
      </c>
      <c r="AL74" s="372"/>
      <c r="AM74" s="371"/>
      <c r="AN74" s="185" t="str">
        <f t="shared" si="5"/>
        <v/>
      </c>
      <c r="AO74" s="169"/>
    </row>
    <row r="75" spans="3:42" ht="15.4" thickBot="1">
      <c r="E75" s="648"/>
      <c r="F75" s="309"/>
      <c r="G75" s="664"/>
      <c r="H75" s="665"/>
      <c r="X75" s="283">
        <f t="shared" si="25"/>
        <v>68</v>
      </c>
      <c r="Y75" s="368" t="s">
        <v>524</v>
      </c>
      <c r="Z75" s="369"/>
      <c r="AA75" s="370" t="s">
        <v>532</v>
      </c>
      <c r="AB75" s="371"/>
      <c r="AC75" s="371"/>
      <c r="AD75" s="322" t="str">
        <f t="shared" si="15"/>
        <v/>
      </c>
      <c r="AE75" s="322" t="str">
        <f t="shared" si="24"/>
        <v/>
      </c>
      <c r="AH75" s="283">
        <f t="shared" si="6"/>
        <v>65</v>
      </c>
      <c r="AI75" s="368" t="s">
        <v>524</v>
      </c>
      <c r="AJ75" s="369"/>
      <c r="AK75" s="370" t="s">
        <v>532</v>
      </c>
      <c r="AL75" s="372"/>
      <c r="AM75" s="371"/>
      <c r="AN75" s="185" t="str">
        <f t="shared" si="5"/>
        <v/>
      </c>
      <c r="AO75" s="169"/>
    </row>
    <row r="76" spans="3:42">
      <c r="X76" s="283">
        <f t="shared" si="25"/>
        <v>69</v>
      </c>
      <c r="Y76" s="368" t="s">
        <v>524</v>
      </c>
      <c r="Z76" s="369"/>
      <c r="AA76" s="370" t="s">
        <v>532</v>
      </c>
      <c r="AB76" s="371"/>
      <c r="AC76" s="371"/>
      <c r="AD76" s="322" t="str">
        <f t="shared" si="15"/>
        <v/>
      </c>
      <c r="AE76" s="322" t="str">
        <f t="shared" si="24"/>
        <v/>
      </c>
      <c r="AH76" s="283">
        <f t="shared" si="6"/>
        <v>66</v>
      </c>
      <c r="AI76" s="368" t="s">
        <v>524</v>
      </c>
      <c r="AJ76" s="369"/>
      <c r="AK76" s="370" t="s">
        <v>532</v>
      </c>
      <c r="AL76" s="372"/>
      <c r="AM76" s="371"/>
      <c r="AN76" s="185" t="str">
        <f t="shared" ref="AN76:AN139" si="26">IF(AK76="Non effectué","",AJ76)</f>
        <v/>
      </c>
      <c r="AO76" s="169"/>
    </row>
    <row r="77" spans="3:42">
      <c r="X77" s="283">
        <f t="shared" si="25"/>
        <v>70</v>
      </c>
      <c r="Y77" s="368" t="s">
        <v>524</v>
      </c>
      <c r="Z77" s="369"/>
      <c r="AA77" s="370" t="s">
        <v>532</v>
      </c>
      <c r="AB77" s="371"/>
      <c r="AC77" s="371"/>
      <c r="AD77" s="322" t="str">
        <f t="shared" si="15"/>
        <v/>
      </c>
      <c r="AE77" s="322" t="str">
        <f t="shared" si="24"/>
        <v/>
      </c>
      <c r="AH77" s="283">
        <f t="shared" ref="AH77:AH140" si="27">1+AH76</f>
        <v>67</v>
      </c>
      <c r="AI77" s="368" t="s">
        <v>524</v>
      </c>
      <c r="AJ77" s="369"/>
      <c r="AK77" s="370" t="s">
        <v>532</v>
      </c>
      <c r="AL77" s="372"/>
      <c r="AM77" s="371"/>
      <c r="AN77" s="185" t="str">
        <f t="shared" si="26"/>
        <v/>
      </c>
      <c r="AO77" s="169"/>
    </row>
    <row r="78" spans="3:42">
      <c r="X78" s="283">
        <f t="shared" si="25"/>
        <v>71</v>
      </c>
      <c r="Y78" s="368" t="s">
        <v>524</v>
      </c>
      <c r="Z78" s="369"/>
      <c r="AA78" s="370" t="s">
        <v>532</v>
      </c>
      <c r="AB78" s="371"/>
      <c r="AC78" s="371"/>
      <c r="AD78" s="322" t="str">
        <f t="shared" si="15"/>
        <v/>
      </c>
      <c r="AE78" s="322" t="str">
        <f t="shared" si="24"/>
        <v/>
      </c>
      <c r="AH78" s="283">
        <f t="shared" si="27"/>
        <v>68</v>
      </c>
      <c r="AI78" s="368" t="s">
        <v>524</v>
      </c>
      <c r="AJ78" s="369"/>
      <c r="AK78" s="370" t="s">
        <v>532</v>
      </c>
      <c r="AL78" s="372"/>
      <c r="AM78" s="371"/>
      <c r="AN78" s="185" t="str">
        <f t="shared" si="26"/>
        <v/>
      </c>
      <c r="AO78" s="169"/>
    </row>
    <row r="79" spans="3:42">
      <c r="C79" s="282"/>
      <c r="X79" s="283">
        <f t="shared" si="25"/>
        <v>72</v>
      </c>
      <c r="Y79" s="368" t="s">
        <v>524</v>
      </c>
      <c r="Z79" s="369"/>
      <c r="AA79" s="370" t="s">
        <v>532</v>
      </c>
      <c r="AB79" s="371"/>
      <c r="AC79" s="371"/>
      <c r="AD79" s="322" t="str">
        <f t="shared" si="15"/>
        <v/>
      </c>
      <c r="AE79" s="322" t="str">
        <f t="shared" si="24"/>
        <v/>
      </c>
      <c r="AH79" s="283">
        <f t="shared" si="27"/>
        <v>69</v>
      </c>
      <c r="AI79" s="368" t="s">
        <v>524</v>
      </c>
      <c r="AJ79" s="369"/>
      <c r="AK79" s="370" t="s">
        <v>532</v>
      </c>
      <c r="AL79" s="372"/>
      <c r="AM79" s="371"/>
      <c r="AN79" s="185" t="str">
        <f t="shared" si="26"/>
        <v/>
      </c>
      <c r="AO79" s="169"/>
    </row>
    <row r="80" spans="3:42">
      <c r="X80" s="283">
        <f t="shared" si="25"/>
        <v>73</v>
      </c>
      <c r="Y80" s="368" t="s">
        <v>524</v>
      </c>
      <c r="Z80" s="369"/>
      <c r="AA80" s="370" t="s">
        <v>532</v>
      </c>
      <c r="AB80" s="371"/>
      <c r="AC80" s="371"/>
      <c r="AD80" s="322" t="str">
        <f t="shared" si="15"/>
        <v/>
      </c>
      <c r="AE80" s="322" t="str">
        <f t="shared" si="24"/>
        <v/>
      </c>
      <c r="AH80" s="283">
        <f t="shared" si="27"/>
        <v>70</v>
      </c>
      <c r="AI80" s="368" t="s">
        <v>524</v>
      </c>
      <c r="AJ80" s="369"/>
      <c r="AK80" s="370" t="s">
        <v>532</v>
      </c>
      <c r="AL80" s="372"/>
      <c r="AM80" s="371"/>
      <c r="AN80" s="185" t="str">
        <f t="shared" si="26"/>
        <v/>
      </c>
      <c r="AO80" s="169"/>
    </row>
    <row r="81" spans="24:41">
      <c r="X81" s="283">
        <f t="shared" si="25"/>
        <v>74</v>
      </c>
      <c r="Y81" s="368" t="s">
        <v>524</v>
      </c>
      <c r="Z81" s="369"/>
      <c r="AA81" s="370" t="s">
        <v>532</v>
      </c>
      <c r="AB81" s="371"/>
      <c r="AC81" s="371"/>
      <c r="AD81" s="322" t="str">
        <f t="shared" si="15"/>
        <v/>
      </c>
      <c r="AE81" s="322" t="str">
        <f t="shared" si="24"/>
        <v/>
      </c>
      <c r="AH81" s="283">
        <f t="shared" si="27"/>
        <v>71</v>
      </c>
      <c r="AI81" s="368" t="s">
        <v>524</v>
      </c>
      <c r="AJ81" s="369"/>
      <c r="AK81" s="370" t="s">
        <v>532</v>
      </c>
      <c r="AL81" s="372"/>
      <c r="AM81" s="371"/>
      <c r="AN81" s="185" t="str">
        <f t="shared" si="26"/>
        <v/>
      </c>
      <c r="AO81" s="169"/>
    </row>
    <row r="82" spans="24:41">
      <c r="X82" s="283">
        <f t="shared" si="25"/>
        <v>75</v>
      </c>
      <c r="Y82" s="368" t="s">
        <v>524</v>
      </c>
      <c r="Z82" s="369"/>
      <c r="AA82" s="370" t="s">
        <v>532</v>
      </c>
      <c r="AB82" s="371"/>
      <c r="AC82" s="371"/>
      <c r="AD82" s="322" t="str">
        <f t="shared" si="15"/>
        <v/>
      </c>
      <c r="AE82" s="322" t="str">
        <f t="shared" si="24"/>
        <v/>
      </c>
      <c r="AH82" s="283">
        <f t="shared" si="27"/>
        <v>72</v>
      </c>
      <c r="AI82" s="368" t="s">
        <v>524</v>
      </c>
      <c r="AJ82" s="369"/>
      <c r="AK82" s="370" t="s">
        <v>532</v>
      </c>
      <c r="AL82" s="372"/>
      <c r="AM82" s="371"/>
      <c r="AN82" s="185" t="str">
        <f t="shared" si="26"/>
        <v/>
      </c>
      <c r="AO82" s="169"/>
    </row>
    <row r="83" spans="24:41">
      <c r="X83" s="283">
        <f t="shared" si="25"/>
        <v>76</v>
      </c>
      <c r="Y83" s="368" t="s">
        <v>524</v>
      </c>
      <c r="Z83" s="369"/>
      <c r="AA83" s="370" t="s">
        <v>532</v>
      </c>
      <c r="AB83" s="371"/>
      <c r="AC83" s="371"/>
      <c r="AD83" s="322" t="str">
        <f t="shared" si="15"/>
        <v/>
      </c>
      <c r="AE83" s="322" t="str">
        <f t="shared" si="24"/>
        <v/>
      </c>
      <c r="AH83" s="283">
        <f t="shared" si="27"/>
        <v>73</v>
      </c>
      <c r="AI83" s="368" t="s">
        <v>524</v>
      </c>
      <c r="AJ83" s="369"/>
      <c r="AK83" s="370" t="s">
        <v>532</v>
      </c>
      <c r="AL83" s="372"/>
      <c r="AM83" s="371"/>
      <c r="AN83" s="185" t="str">
        <f t="shared" si="26"/>
        <v/>
      </c>
      <c r="AO83" s="169"/>
    </row>
    <row r="84" spans="24:41">
      <c r="X84" s="283">
        <f t="shared" si="25"/>
        <v>77</v>
      </c>
      <c r="Y84" s="368" t="s">
        <v>524</v>
      </c>
      <c r="Z84" s="369"/>
      <c r="AA84" s="370" t="s">
        <v>532</v>
      </c>
      <c r="AB84" s="371"/>
      <c r="AC84" s="371"/>
      <c r="AD84" s="322" t="str">
        <f t="shared" si="15"/>
        <v/>
      </c>
      <c r="AE84" s="322" t="str">
        <f t="shared" si="24"/>
        <v/>
      </c>
      <c r="AH84" s="283">
        <f t="shared" si="27"/>
        <v>74</v>
      </c>
      <c r="AI84" s="368" t="s">
        <v>524</v>
      </c>
      <c r="AJ84" s="369"/>
      <c r="AK84" s="370" t="s">
        <v>532</v>
      </c>
      <c r="AL84" s="372"/>
      <c r="AM84" s="371"/>
      <c r="AN84" s="185" t="str">
        <f t="shared" si="26"/>
        <v/>
      </c>
      <c r="AO84" s="169"/>
    </row>
    <row r="85" spans="24:41">
      <c r="X85" s="283">
        <f t="shared" si="25"/>
        <v>78</v>
      </c>
      <c r="Y85" s="368" t="s">
        <v>524</v>
      </c>
      <c r="Z85" s="369"/>
      <c r="AA85" s="370" t="s">
        <v>532</v>
      </c>
      <c r="AB85" s="371"/>
      <c r="AC85" s="371"/>
      <c r="AD85" s="322" t="str">
        <f t="shared" si="15"/>
        <v/>
      </c>
      <c r="AE85" s="322" t="str">
        <f t="shared" si="24"/>
        <v/>
      </c>
      <c r="AH85" s="283">
        <f t="shared" si="27"/>
        <v>75</v>
      </c>
      <c r="AI85" s="368" t="s">
        <v>524</v>
      </c>
      <c r="AJ85" s="369"/>
      <c r="AK85" s="370" t="s">
        <v>532</v>
      </c>
      <c r="AL85" s="372"/>
      <c r="AM85" s="371"/>
      <c r="AN85" s="185" t="str">
        <f t="shared" si="26"/>
        <v/>
      </c>
      <c r="AO85" s="169"/>
    </row>
    <row r="86" spans="24:41">
      <c r="X86" s="283">
        <f t="shared" si="25"/>
        <v>79</v>
      </c>
      <c r="Y86" s="368" t="s">
        <v>524</v>
      </c>
      <c r="Z86" s="369"/>
      <c r="AA86" s="370" t="s">
        <v>532</v>
      </c>
      <c r="AB86" s="371"/>
      <c r="AC86" s="371"/>
      <c r="AD86" s="322" t="str">
        <f t="shared" si="15"/>
        <v/>
      </c>
      <c r="AE86" s="322" t="str">
        <f t="shared" si="24"/>
        <v/>
      </c>
      <c r="AH86" s="283">
        <f t="shared" si="27"/>
        <v>76</v>
      </c>
      <c r="AI86" s="368" t="s">
        <v>524</v>
      </c>
      <c r="AJ86" s="369"/>
      <c r="AK86" s="370" t="s">
        <v>532</v>
      </c>
      <c r="AL86" s="372"/>
      <c r="AM86" s="371"/>
      <c r="AN86" s="185" t="str">
        <f t="shared" si="26"/>
        <v/>
      </c>
      <c r="AO86" s="169"/>
    </row>
    <row r="87" spans="24:41">
      <c r="X87" s="283">
        <f t="shared" si="25"/>
        <v>80</v>
      </c>
      <c r="Y87" s="368" t="s">
        <v>524</v>
      </c>
      <c r="Z87" s="369"/>
      <c r="AA87" s="370" t="s">
        <v>532</v>
      </c>
      <c r="AB87" s="371"/>
      <c r="AC87" s="371"/>
      <c r="AD87" s="322" t="str">
        <f t="shared" si="15"/>
        <v/>
      </c>
      <c r="AE87" s="322" t="str">
        <f t="shared" si="24"/>
        <v/>
      </c>
      <c r="AH87" s="283">
        <f t="shared" si="27"/>
        <v>77</v>
      </c>
      <c r="AI87" s="368" t="s">
        <v>524</v>
      </c>
      <c r="AJ87" s="369"/>
      <c r="AK87" s="370" t="s">
        <v>532</v>
      </c>
      <c r="AL87" s="372"/>
      <c r="AM87" s="371"/>
      <c r="AN87" s="185" t="str">
        <f t="shared" si="26"/>
        <v/>
      </c>
      <c r="AO87" s="169"/>
    </row>
    <row r="88" spans="24:41">
      <c r="X88" s="283">
        <f t="shared" si="25"/>
        <v>81</v>
      </c>
      <c r="Y88" s="368" t="s">
        <v>524</v>
      </c>
      <c r="Z88" s="369"/>
      <c r="AA88" s="370" t="s">
        <v>532</v>
      </c>
      <c r="AB88" s="371"/>
      <c r="AC88" s="371"/>
      <c r="AD88" s="322" t="str">
        <f t="shared" si="15"/>
        <v/>
      </c>
      <c r="AE88" s="322" t="str">
        <f t="shared" si="24"/>
        <v/>
      </c>
      <c r="AH88" s="283">
        <f t="shared" si="27"/>
        <v>78</v>
      </c>
      <c r="AI88" s="368" t="s">
        <v>524</v>
      </c>
      <c r="AJ88" s="369"/>
      <c r="AK88" s="370" t="s">
        <v>532</v>
      </c>
      <c r="AL88" s="372"/>
      <c r="AM88" s="371"/>
      <c r="AN88" s="185" t="str">
        <f t="shared" si="26"/>
        <v/>
      </c>
      <c r="AO88" s="169"/>
    </row>
    <row r="89" spans="24:41">
      <c r="X89" s="283">
        <f t="shared" si="25"/>
        <v>82</v>
      </c>
      <c r="Y89" s="368" t="s">
        <v>524</v>
      </c>
      <c r="Z89" s="369"/>
      <c r="AA89" s="370" t="s">
        <v>532</v>
      </c>
      <c r="AB89" s="371"/>
      <c r="AC89" s="371"/>
      <c r="AD89" s="322" t="str">
        <f t="shared" si="15"/>
        <v/>
      </c>
      <c r="AE89" s="322" t="str">
        <f t="shared" si="24"/>
        <v/>
      </c>
      <c r="AH89" s="283">
        <f t="shared" si="27"/>
        <v>79</v>
      </c>
      <c r="AI89" s="368" t="s">
        <v>524</v>
      </c>
      <c r="AJ89" s="369"/>
      <c r="AK89" s="370" t="s">
        <v>532</v>
      </c>
      <c r="AL89" s="372"/>
      <c r="AM89" s="371"/>
      <c r="AN89" s="185" t="str">
        <f t="shared" si="26"/>
        <v/>
      </c>
      <c r="AO89" s="169"/>
    </row>
    <row r="90" spans="24:41">
      <c r="X90" s="283">
        <f t="shared" si="25"/>
        <v>83</v>
      </c>
      <c r="Y90" s="368" t="s">
        <v>524</v>
      </c>
      <c r="Z90" s="369"/>
      <c r="AA90" s="370" t="s">
        <v>532</v>
      </c>
      <c r="AB90" s="371"/>
      <c r="AC90" s="371"/>
      <c r="AD90" s="322" t="str">
        <f t="shared" si="15"/>
        <v/>
      </c>
      <c r="AE90" s="322" t="str">
        <f t="shared" si="24"/>
        <v/>
      </c>
      <c r="AH90" s="283">
        <f t="shared" si="27"/>
        <v>80</v>
      </c>
      <c r="AI90" s="368" t="s">
        <v>524</v>
      </c>
      <c r="AJ90" s="369"/>
      <c r="AK90" s="370" t="s">
        <v>532</v>
      </c>
      <c r="AL90" s="372"/>
      <c r="AM90" s="371"/>
      <c r="AN90" s="185" t="str">
        <f t="shared" si="26"/>
        <v/>
      </c>
      <c r="AO90" s="169"/>
    </row>
    <row r="91" spans="24:41">
      <c r="X91" s="283">
        <f t="shared" si="25"/>
        <v>84</v>
      </c>
      <c r="Y91" s="368" t="s">
        <v>524</v>
      </c>
      <c r="Z91" s="369"/>
      <c r="AA91" s="370" t="s">
        <v>532</v>
      </c>
      <c r="AB91" s="371"/>
      <c r="AC91" s="371"/>
      <c r="AD91" s="322" t="str">
        <f t="shared" si="15"/>
        <v/>
      </c>
      <c r="AE91" s="322" t="str">
        <f t="shared" si="24"/>
        <v/>
      </c>
      <c r="AH91" s="283">
        <f t="shared" si="27"/>
        <v>81</v>
      </c>
      <c r="AI91" s="368" t="s">
        <v>524</v>
      </c>
      <c r="AJ91" s="369"/>
      <c r="AK91" s="370" t="s">
        <v>532</v>
      </c>
      <c r="AL91" s="372"/>
      <c r="AM91" s="371"/>
      <c r="AN91" s="185" t="str">
        <f t="shared" si="26"/>
        <v/>
      </c>
      <c r="AO91" s="169"/>
    </row>
    <row r="92" spans="24:41">
      <c r="X92" s="283">
        <f t="shared" si="25"/>
        <v>85</v>
      </c>
      <c r="Y92" s="368" t="s">
        <v>524</v>
      </c>
      <c r="Z92" s="369"/>
      <c r="AA92" s="370" t="s">
        <v>532</v>
      </c>
      <c r="AB92" s="371"/>
      <c r="AC92" s="371"/>
      <c r="AD92" s="322" t="str">
        <f t="shared" si="15"/>
        <v/>
      </c>
      <c r="AE92" s="322" t="str">
        <f t="shared" si="24"/>
        <v/>
      </c>
      <c r="AH92" s="283">
        <f t="shared" si="27"/>
        <v>82</v>
      </c>
      <c r="AI92" s="368" t="s">
        <v>524</v>
      </c>
      <c r="AJ92" s="369"/>
      <c r="AK92" s="370" t="s">
        <v>532</v>
      </c>
      <c r="AL92" s="372"/>
      <c r="AM92" s="371"/>
      <c r="AN92" s="185" t="str">
        <f t="shared" si="26"/>
        <v/>
      </c>
      <c r="AO92" s="169"/>
    </row>
    <row r="93" spans="24:41">
      <c r="X93" s="283">
        <f t="shared" si="25"/>
        <v>86</v>
      </c>
      <c r="Y93" s="368" t="s">
        <v>524</v>
      </c>
      <c r="Z93" s="369"/>
      <c r="AA93" s="370" t="s">
        <v>532</v>
      </c>
      <c r="AB93" s="371"/>
      <c r="AC93" s="371"/>
      <c r="AD93" s="322" t="str">
        <f t="shared" si="15"/>
        <v/>
      </c>
      <c r="AE93" s="322" t="str">
        <f t="shared" si="24"/>
        <v/>
      </c>
      <c r="AH93" s="283">
        <f t="shared" si="27"/>
        <v>83</v>
      </c>
      <c r="AI93" s="368" t="s">
        <v>524</v>
      </c>
      <c r="AJ93" s="369"/>
      <c r="AK93" s="370" t="s">
        <v>532</v>
      </c>
      <c r="AL93" s="372"/>
      <c r="AM93" s="371"/>
      <c r="AN93" s="185" t="str">
        <f t="shared" si="26"/>
        <v/>
      </c>
      <c r="AO93" s="169"/>
    </row>
    <row r="94" spans="24:41">
      <c r="X94" s="283">
        <f t="shared" si="25"/>
        <v>87</v>
      </c>
      <c r="Y94" s="368" t="s">
        <v>524</v>
      </c>
      <c r="Z94" s="369"/>
      <c r="AA94" s="370" t="s">
        <v>532</v>
      </c>
      <c r="AB94" s="371"/>
      <c r="AC94" s="371"/>
      <c r="AD94" s="322" t="str">
        <f t="shared" si="15"/>
        <v/>
      </c>
      <c r="AE94" s="322" t="str">
        <f t="shared" si="24"/>
        <v/>
      </c>
      <c r="AH94" s="283">
        <f t="shared" si="27"/>
        <v>84</v>
      </c>
      <c r="AI94" s="368" t="s">
        <v>524</v>
      </c>
      <c r="AJ94" s="369"/>
      <c r="AK94" s="370" t="s">
        <v>532</v>
      </c>
      <c r="AL94" s="372"/>
      <c r="AM94" s="371"/>
      <c r="AN94" s="185" t="str">
        <f t="shared" si="26"/>
        <v/>
      </c>
      <c r="AO94" s="169"/>
    </row>
    <row r="95" spans="24:41">
      <c r="X95" s="283">
        <f t="shared" si="25"/>
        <v>88</v>
      </c>
      <c r="Y95" s="368" t="s">
        <v>524</v>
      </c>
      <c r="Z95" s="369"/>
      <c r="AA95" s="370" t="s">
        <v>532</v>
      </c>
      <c r="AB95" s="371"/>
      <c r="AC95" s="371"/>
      <c r="AD95" s="322" t="str">
        <f t="shared" si="15"/>
        <v/>
      </c>
      <c r="AE95" s="322" t="str">
        <f t="shared" si="24"/>
        <v/>
      </c>
      <c r="AH95" s="283">
        <f t="shared" si="27"/>
        <v>85</v>
      </c>
      <c r="AI95" s="368" t="s">
        <v>524</v>
      </c>
      <c r="AJ95" s="369"/>
      <c r="AK95" s="370" t="s">
        <v>532</v>
      </c>
      <c r="AL95" s="372"/>
      <c r="AM95" s="371"/>
      <c r="AN95" s="185" t="str">
        <f t="shared" si="26"/>
        <v/>
      </c>
      <c r="AO95" s="169"/>
    </row>
    <row r="96" spans="24:41">
      <c r="X96" s="283">
        <f t="shared" si="25"/>
        <v>89</v>
      </c>
      <c r="Y96" s="368" t="s">
        <v>524</v>
      </c>
      <c r="Z96" s="369"/>
      <c r="AA96" s="370" t="s">
        <v>532</v>
      </c>
      <c r="AB96" s="371"/>
      <c r="AC96" s="371"/>
      <c r="AD96" s="322" t="str">
        <f t="shared" si="15"/>
        <v/>
      </c>
      <c r="AE96" s="322" t="str">
        <f t="shared" si="24"/>
        <v/>
      </c>
      <c r="AH96" s="283">
        <f t="shared" si="27"/>
        <v>86</v>
      </c>
      <c r="AI96" s="368" t="s">
        <v>524</v>
      </c>
      <c r="AJ96" s="369"/>
      <c r="AK96" s="370" t="s">
        <v>532</v>
      </c>
      <c r="AL96" s="372"/>
      <c r="AM96" s="371"/>
      <c r="AN96" s="185" t="str">
        <f t="shared" si="26"/>
        <v/>
      </c>
      <c r="AO96" s="169"/>
    </row>
    <row r="97" spans="24:41">
      <c r="X97" s="283">
        <f t="shared" si="25"/>
        <v>90</v>
      </c>
      <c r="Y97" s="368" t="s">
        <v>524</v>
      </c>
      <c r="Z97" s="369"/>
      <c r="AA97" s="370" t="s">
        <v>532</v>
      </c>
      <c r="AB97" s="371"/>
      <c r="AC97" s="371"/>
      <c r="AD97" s="322" t="str">
        <f t="shared" si="15"/>
        <v/>
      </c>
      <c r="AE97" s="322" t="str">
        <f t="shared" si="24"/>
        <v/>
      </c>
      <c r="AH97" s="283">
        <f t="shared" si="27"/>
        <v>87</v>
      </c>
      <c r="AI97" s="368" t="s">
        <v>524</v>
      </c>
      <c r="AJ97" s="369"/>
      <c r="AK97" s="370" t="s">
        <v>532</v>
      </c>
      <c r="AL97" s="372"/>
      <c r="AM97" s="371"/>
      <c r="AN97" s="185" t="str">
        <f t="shared" si="26"/>
        <v/>
      </c>
      <c r="AO97" s="169"/>
    </row>
    <row r="98" spans="24:41">
      <c r="X98" s="283">
        <f t="shared" si="25"/>
        <v>91</v>
      </c>
      <c r="Y98" s="368" t="s">
        <v>524</v>
      </c>
      <c r="Z98" s="369"/>
      <c r="AA98" s="370" t="s">
        <v>532</v>
      </c>
      <c r="AB98" s="371"/>
      <c r="AC98" s="371"/>
      <c r="AD98" s="322" t="str">
        <f t="shared" si="15"/>
        <v/>
      </c>
      <c r="AE98" s="322" t="str">
        <f t="shared" si="24"/>
        <v/>
      </c>
      <c r="AH98" s="283">
        <f t="shared" si="27"/>
        <v>88</v>
      </c>
      <c r="AI98" s="368" t="s">
        <v>524</v>
      </c>
      <c r="AJ98" s="369"/>
      <c r="AK98" s="370" t="s">
        <v>532</v>
      </c>
      <c r="AL98" s="372"/>
      <c r="AM98" s="371"/>
      <c r="AN98" s="185" t="str">
        <f t="shared" si="26"/>
        <v/>
      </c>
      <c r="AO98" s="169"/>
    </row>
    <row r="99" spans="24:41">
      <c r="X99" s="283">
        <f t="shared" si="25"/>
        <v>92</v>
      </c>
      <c r="Y99" s="368" t="s">
        <v>524</v>
      </c>
      <c r="Z99" s="369"/>
      <c r="AA99" s="370" t="s">
        <v>532</v>
      </c>
      <c r="AB99" s="371"/>
      <c r="AC99" s="371"/>
      <c r="AD99" s="322" t="str">
        <f t="shared" si="15"/>
        <v/>
      </c>
      <c r="AE99" s="322" t="str">
        <f t="shared" si="24"/>
        <v/>
      </c>
      <c r="AH99" s="283">
        <f t="shared" si="27"/>
        <v>89</v>
      </c>
      <c r="AI99" s="368" t="s">
        <v>524</v>
      </c>
      <c r="AJ99" s="369"/>
      <c r="AK99" s="370" t="s">
        <v>532</v>
      </c>
      <c r="AL99" s="372"/>
      <c r="AM99" s="371"/>
      <c r="AN99" s="185" t="str">
        <f t="shared" si="26"/>
        <v/>
      </c>
      <c r="AO99" s="169"/>
    </row>
    <row r="100" spans="24:41">
      <c r="X100" s="283">
        <f t="shared" si="25"/>
        <v>93</v>
      </c>
      <c r="Y100" s="368" t="s">
        <v>524</v>
      </c>
      <c r="Z100" s="369"/>
      <c r="AA100" s="370" t="s">
        <v>532</v>
      </c>
      <c r="AB100" s="371"/>
      <c r="AC100" s="371"/>
      <c r="AD100" s="322" t="str">
        <f t="shared" si="15"/>
        <v/>
      </c>
      <c r="AE100" s="322" t="str">
        <f t="shared" si="24"/>
        <v/>
      </c>
      <c r="AH100" s="283">
        <f t="shared" si="27"/>
        <v>90</v>
      </c>
      <c r="AI100" s="368" t="s">
        <v>524</v>
      </c>
      <c r="AJ100" s="369"/>
      <c r="AK100" s="370" t="s">
        <v>532</v>
      </c>
      <c r="AL100" s="372"/>
      <c r="AM100" s="371"/>
      <c r="AN100" s="185" t="str">
        <f t="shared" si="26"/>
        <v/>
      </c>
      <c r="AO100" s="169"/>
    </row>
    <row r="101" spans="24:41">
      <c r="X101" s="283">
        <f t="shared" si="25"/>
        <v>94</v>
      </c>
      <c r="Y101" s="368" t="s">
        <v>524</v>
      </c>
      <c r="Z101" s="369"/>
      <c r="AA101" s="370" t="s">
        <v>532</v>
      </c>
      <c r="AB101" s="371"/>
      <c r="AC101" s="371"/>
      <c r="AD101" s="322" t="str">
        <f t="shared" si="15"/>
        <v/>
      </c>
      <c r="AE101" s="322" t="str">
        <f t="shared" si="24"/>
        <v/>
      </c>
      <c r="AH101" s="283">
        <f t="shared" si="27"/>
        <v>91</v>
      </c>
      <c r="AI101" s="368" t="s">
        <v>524</v>
      </c>
      <c r="AJ101" s="369"/>
      <c r="AK101" s="370" t="s">
        <v>532</v>
      </c>
      <c r="AL101" s="372"/>
      <c r="AM101" s="371"/>
      <c r="AN101" s="185" t="str">
        <f t="shared" si="26"/>
        <v/>
      </c>
      <c r="AO101" s="169"/>
    </row>
    <row r="102" spans="24:41">
      <c r="X102" s="283">
        <f t="shared" si="25"/>
        <v>95</v>
      </c>
      <c r="Y102" s="368" t="s">
        <v>524</v>
      </c>
      <c r="Z102" s="369"/>
      <c r="AA102" s="370" t="s">
        <v>532</v>
      </c>
      <c r="AB102" s="371"/>
      <c r="AC102" s="371"/>
      <c r="AD102" s="322" t="str">
        <f t="shared" si="15"/>
        <v/>
      </c>
      <c r="AE102" s="322" t="str">
        <f t="shared" si="24"/>
        <v/>
      </c>
      <c r="AH102" s="283">
        <f t="shared" si="27"/>
        <v>92</v>
      </c>
      <c r="AI102" s="368" t="s">
        <v>524</v>
      </c>
      <c r="AJ102" s="369"/>
      <c r="AK102" s="370" t="s">
        <v>532</v>
      </c>
      <c r="AL102" s="372"/>
      <c r="AM102" s="371"/>
      <c r="AN102" s="185" t="str">
        <f t="shared" si="26"/>
        <v/>
      </c>
      <c r="AO102" s="169"/>
    </row>
    <row r="103" spans="24:41">
      <c r="X103" s="283">
        <f t="shared" si="25"/>
        <v>96</v>
      </c>
      <c r="Y103" s="368" t="s">
        <v>524</v>
      </c>
      <c r="Z103" s="369"/>
      <c r="AA103" s="370" t="s">
        <v>532</v>
      </c>
      <c r="AB103" s="371"/>
      <c r="AC103" s="371"/>
      <c r="AD103" s="322" t="str">
        <f t="shared" si="15"/>
        <v/>
      </c>
      <c r="AE103" s="322" t="str">
        <f t="shared" si="24"/>
        <v/>
      </c>
      <c r="AH103" s="283">
        <f t="shared" si="27"/>
        <v>93</v>
      </c>
      <c r="AI103" s="368" t="s">
        <v>524</v>
      </c>
      <c r="AJ103" s="369"/>
      <c r="AK103" s="370" t="s">
        <v>532</v>
      </c>
      <c r="AL103" s="372"/>
      <c r="AM103" s="371"/>
      <c r="AN103" s="185" t="str">
        <f t="shared" si="26"/>
        <v/>
      </c>
      <c r="AO103" s="169"/>
    </row>
    <row r="104" spans="24:41">
      <c r="X104" s="283">
        <f t="shared" si="25"/>
        <v>97</v>
      </c>
      <c r="Y104" s="368" t="s">
        <v>524</v>
      </c>
      <c r="Z104" s="369"/>
      <c r="AA104" s="370" t="s">
        <v>532</v>
      </c>
      <c r="AB104" s="371"/>
      <c r="AC104" s="371"/>
      <c r="AD104" s="322" t="str">
        <f t="shared" si="15"/>
        <v/>
      </c>
      <c r="AE104" s="322" t="str">
        <f t="shared" si="24"/>
        <v/>
      </c>
      <c r="AH104" s="283">
        <f t="shared" si="27"/>
        <v>94</v>
      </c>
      <c r="AI104" s="368" t="s">
        <v>524</v>
      </c>
      <c r="AJ104" s="369"/>
      <c r="AK104" s="370" t="s">
        <v>532</v>
      </c>
      <c r="AL104" s="372"/>
      <c r="AM104" s="371"/>
      <c r="AN104" s="185" t="str">
        <f t="shared" si="26"/>
        <v/>
      </c>
      <c r="AO104" s="169"/>
    </row>
    <row r="105" spans="24:41">
      <c r="X105" s="283">
        <f t="shared" si="25"/>
        <v>98</v>
      </c>
      <c r="Y105" s="368" t="s">
        <v>524</v>
      </c>
      <c r="Z105" s="369"/>
      <c r="AA105" s="370" t="s">
        <v>532</v>
      </c>
      <c r="AB105" s="371"/>
      <c r="AC105" s="371"/>
      <c r="AD105" s="322" t="str">
        <f t="shared" si="15"/>
        <v/>
      </c>
      <c r="AE105" s="322" t="str">
        <f t="shared" si="24"/>
        <v/>
      </c>
      <c r="AH105" s="283">
        <f t="shared" si="27"/>
        <v>95</v>
      </c>
      <c r="AI105" s="368" t="s">
        <v>524</v>
      </c>
      <c r="AJ105" s="369"/>
      <c r="AK105" s="370" t="s">
        <v>532</v>
      </c>
      <c r="AL105" s="372"/>
      <c r="AM105" s="371"/>
      <c r="AN105" s="185" t="str">
        <f t="shared" si="26"/>
        <v/>
      </c>
      <c r="AO105" s="169"/>
    </row>
    <row r="106" spans="24:41">
      <c r="X106" s="283">
        <f t="shared" si="25"/>
        <v>99</v>
      </c>
      <c r="Y106" s="368" t="s">
        <v>524</v>
      </c>
      <c r="Z106" s="369"/>
      <c r="AA106" s="370" t="s">
        <v>532</v>
      </c>
      <c r="AB106" s="371"/>
      <c r="AC106" s="371"/>
      <c r="AD106" s="322" t="str">
        <f t="shared" si="15"/>
        <v/>
      </c>
      <c r="AE106" s="322" t="str">
        <f t="shared" si="24"/>
        <v/>
      </c>
      <c r="AH106" s="283">
        <f t="shared" si="27"/>
        <v>96</v>
      </c>
      <c r="AI106" s="368" t="s">
        <v>524</v>
      </c>
      <c r="AJ106" s="369"/>
      <c r="AK106" s="370" t="s">
        <v>532</v>
      </c>
      <c r="AL106" s="372"/>
      <c r="AM106" s="371"/>
      <c r="AN106" s="185" t="str">
        <f t="shared" si="26"/>
        <v/>
      </c>
      <c r="AO106" s="169"/>
    </row>
    <row r="107" spans="24:41">
      <c r="X107" s="283">
        <f t="shared" si="25"/>
        <v>100</v>
      </c>
      <c r="Y107" s="368" t="s">
        <v>524</v>
      </c>
      <c r="Z107" s="369"/>
      <c r="AA107" s="370" t="s">
        <v>532</v>
      </c>
      <c r="AB107" s="371"/>
      <c r="AC107" s="371"/>
      <c r="AD107" s="322" t="str">
        <f t="shared" si="15"/>
        <v/>
      </c>
      <c r="AE107" s="322" t="str">
        <f t="shared" si="24"/>
        <v/>
      </c>
      <c r="AH107" s="283">
        <f t="shared" si="27"/>
        <v>97</v>
      </c>
      <c r="AI107" s="368" t="s">
        <v>524</v>
      </c>
      <c r="AJ107" s="369"/>
      <c r="AK107" s="370" t="s">
        <v>532</v>
      </c>
      <c r="AL107" s="372"/>
      <c r="AM107" s="371"/>
      <c r="AN107" s="185" t="str">
        <f t="shared" si="26"/>
        <v/>
      </c>
      <c r="AO107" s="169"/>
    </row>
    <row r="108" spans="24:41">
      <c r="X108" s="283">
        <f t="shared" si="25"/>
        <v>101</v>
      </c>
      <c r="Y108" s="368" t="s">
        <v>524</v>
      </c>
      <c r="Z108" s="369"/>
      <c r="AA108" s="370" t="s">
        <v>532</v>
      </c>
      <c r="AB108" s="371"/>
      <c r="AC108" s="371"/>
      <c r="AD108" s="322" t="str">
        <f t="shared" ref="AD108:AD157" si="28">IF(Z108="","",Z108+AD107)</f>
        <v/>
      </c>
      <c r="AE108" s="322" t="str">
        <f t="shared" si="24"/>
        <v/>
      </c>
      <c r="AH108" s="283">
        <f t="shared" si="27"/>
        <v>98</v>
      </c>
      <c r="AI108" s="368" t="s">
        <v>524</v>
      </c>
      <c r="AJ108" s="369"/>
      <c r="AK108" s="370" t="s">
        <v>532</v>
      </c>
      <c r="AL108" s="372"/>
      <c r="AM108" s="371"/>
      <c r="AN108" s="185" t="str">
        <f t="shared" si="26"/>
        <v/>
      </c>
      <c r="AO108" s="169"/>
    </row>
    <row r="109" spans="24:41">
      <c r="X109" s="283">
        <f t="shared" si="25"/>
        <v>102</v>
      </c>
      <c r="Y109" s="368" t="s">
        <v>524</v>
      </c>
      <c r="Z109" s="369"/>
      <c r="AA109" s="370" t="s">
        <v>532</v>
      </c>
      <c r="AB109" s="371"/>
      <c r="AC109" s="371"/>
      <c r="AD109" s="322" t="str">
        <f t="shared" si="28"/>
        <v/>
      </c>
      <c r="AE109" s="322" t="str">
        <f t="shared" si="24"/>
        <v/>
      </c>
      <c r="AH109" s="283">
        <f t="shared" si="27"/>
        <v>99</v>
      </c>
      <c r="AI109" s="368" t="s">
        <v>524</v>
      </c>
      <c r="AJ109" s="369"/>
      <c r="AK109" s="370" t="s">
        <v>532</v>
      </c>
      <c r="AL109" s="372"/>
      <c r="AM109" s="371"/>
      <c r="AN109" s="185" t="str">
        <f t="shared" si="26"/>
        <v/>
      </c>
      <c r="AO109" s="169"/>
    </row>
    <row r="110" spans="24:41">
      <c r="X110" s="283">
        <f t="shared" si="25"/>
        <v>103</v>
      </c>
      <c r="Y110" s="368" t="s">
        <v>524</v>
      </c>
      <c r="Z110" s="369"/>
      <c r="AA110" s="370" t="s">
        <v>532</v>
      </c>
      <c r="AB110" s="371"/>
      <c r="AC110" s="371"/>
      <c r="AD110" s="322" t="str">
        <f t="shared" si="28"/>
        <v/>
      </c>
      <c r="AE110" s="322" t="str">
        <f t="shared" si="24"/>
        <v/>
      </c>
      <c r="AH110" s="283">
        <f t="shared" si="27"/>
        <v>100</v>
      </c>
      <c r="AI110" s="368" t="s">
        <v>524</v>
      </c>
      <c r="AJ110" s="369"/>
      <c r="AK110" s="370" t="s">
        <v>532</v>
      </c>
      <c r="AL110" s="372"/>
      <c r="AM110" s="371"/>
      <c r="AN110" s="185" t="str">
        <f t="shared" si="26"/>
        <v/>
      </c>
      <c r="AO110" s="169"/>
    </row>
    <row r="111" spans="24:41">
      <c r="X111" s="283">
        <f t="shared" si="25"/>
        <v>104</v>
      </c>
      <c r="Y111" s="368" t="s">
        <v>524</v>
      </c>
      <c r="Z111" s="369"/>
      <c r="AA111" s="370" t="s">
        <v>532</v>
      </c>
      <c r="AB111" s="371"/>
      <c r="AC111" s="371"/>
      <c r="AD111" s="322" t="str">
        <f t="shared" si="28"/>
        <v/>
      </c>
      <c r="AE111" s="322" t="str">
        <f t="shared" si="24"/>
        <v/>
      </c>
      <c r="AH111" s="283">
        <f t="shared" si="27"/>
        <v>101</v>
      </c>
      <c r="AI111" s="368" t="s">
        <v>524</v>
      </c>
      <c r="AJ111" s="369"/>
      <c r="AK111" s="370" t="s">
        <v>532</v>
      </c>
      <c r="AL111" s="372"/>
      <c r="AM111" s="371"/>
      <c r="AN111" s="185" t="str">
        <f t="shared" si="26"/>
        <v/>
      </c>
      <c r="AO111" s="169"/>
    </row>
    <row r="112" spans="24:41">
      <c r="X112" s="283">
        <f t="shared" si="25"/>
        <v>105</v>
      </c>
      <c r="Y112" s="368" t="s">
        <v>524</v>
      </c>
      <c r="Z112" s="369"/>
      <c r="AA112" s="370" t="s">
        <v>532</v>
      </c>
      <c r="AB112" s="371"/>
      <c r="AC112" s="371"/>
      <c r="AD112" s="322" t="str">
        <f t="shared" si="28"/>
        <v/>
      </c>
      <c r="AE112" s="322" t="str">
        <f t="shared" si="24"/>
        <v/>
      </c>
      <c r="AH112" s="283">
        <f t="shared" si="27"/>
        <v>102</v>
      </c>
      <c r="AI112" s="368" t="s">
        <v>524</v>
      </c>
      <c r="AJ112" s="369"/>
      <c r="AK112" s="370" t="s">
        <v>532</v>
      </c>
      <c r="AL112" s="372"/>
      <c r="AM112" s="371"/>
      <c r="AN112" s="185" t="str">
        <f t="shared" si="26"/>
        <v/>
      </c>
      <c r="AO112" s="169"/>
    </row>
    <row r="113" spans="24:41">
      <c r="X113" s="283">
        <f t="shared" si="25"/>
        <v>106</v>
      </c>
      <c r="Y113" s="368" t="s">
        <v>524</v>
      </c>
      <c r="Z113" s="369"/>
      <c r="AA113" s="370" t="s">
        <v>532</v>
      </c>
      <c r="AB113" s="371"/>
      <c r="AC113" s="371"/>
      <c r="AD113" s="322" t="str">
        <f t="shared" si="28"/>
        <v/>
      </c>
      <c r="AE113" s="322" t="str">
        <f t="shared" si="24"/>
        <v/>
      </c>
      <c r="AH113" s="283">
        <f t="shared" si="27"/>
        <v>103</v>
      </c>
      <c r="AI113" s="368" t="s">
        <v>524</v>
      </c>
      <c r="AJ113" s="369"/>
      <c r="AK113" s="370" t="s">
        <v>532</v>
      </c>
      <c r="AL113" s="372"/>
      <c r="AM113" s="371"/>
      <c r="AN113" s="185" t="str">
        <f t="shared" si="26"/>
        <v/>
      </c>
      <c r="AO113" s="169"/>
    </row>
    <row r="114" spans="24:41">
      <c r="X114" s="283">
        <f t="shared" si="25"/>
        <v>107</v>
      </c>
      <c r="Y114" s="368" t="s">
        <v>524</v>
      </c>
      <c r="Z114" s="369"/>
      <c r="AA114" s="370" t="s">
        <v>532</v>
      </c>
      <c r="AB114" s="371"/>
      <c r="AC114" s="371"/>
      <c r="AD114" s="322" t="str">
        <f t="shared" si="28"/>
        <v/>
      </c>
      <c r="AE114" s="322" t="str">
        <f t="shared" si="24"/>
        <v/>
      </c>
      <c r="AH114" s="283">
        <f t="shared" si="27"/>
        <v>104</v>
      </c>
      <c r="AI114" s="368" t="s">
        <v>524</v>
      </c>
      <c r="AJ114" s="369"/>
      <c r="AK114" s="370" t="s">
        <v>532</v>
      </c>
      <c r="AL114" s="372"/>
      <c r="AM114" s="371"/>
      <c r="AN114" s="185" t="str">
        <f t="shared" si="26"/>
        <v/>
      </c>
      <c r="AO114" s="169"/>
    </row>
    <row r="115" spans="24:41">
      <c r="X115" s="283">
        <f t="shared" si="25"/>
        <v>108</v>
      </c>
      <c r="Y115" s="368" t="s">
        <v>524</v>
      </c>
      <c r="Z115" s="369"/>
      <c r="AA115" s="370" t="s">
        <v>532</v>
      </c>
      <c r="AB115" s="371"/>
      <c r="AC115" s="371"/>
      <c r="AD115" s="322" t="str">
        <f t="shared" si="28"/>
        <v/>
      </c>
      <c r="AE115" s="322" t="str">
        <f t="shared" si="24"/>
        <v/>
      </c>
      <c r="AH115" s="283">
        <f t="shared" si="27"/>
        <v>105</v>
      </c>
      <c r="AI115" s="368" t="s">
        <v>524</v>
      </c>
      <c r="AJ115" s="369"/>
      <c r="AK115" s="370" t="s">
        <v>532</v>
      </c>
      <c r="AL115" s="372"/>
      <c r="AM115" s="371"/>
      <c r="AN115" s="185" t="str">
        <f t="shared" si="26"/>
        <v/>
      </c>
      <c r="AO115" s="169"/>
    </row>
    <row r="116" spans="24:41">
      <c r="X116" s="283">
        <f t="shared" si="25"/>
        <v>109</v>
      </c>
      <c r="Y116" s="368" t="s">
        <v>524</v>
      </c>
      <c r="Z116" s="369"/>
      <c r="AA116" s="370" t="s">
        <v>532</v>
      </c>
      <c r="AB116" s="371"/>
      <c r="AC116" s="371"/>
      <c r="AD116" s="322" t="str">
        <f t="shared" si="28"/>
        <v/>
      </c>
      <c r="AE116" s="322" t="str">
        <f t="shared" si="24"/>
        <v/>
      </c>
      <c r="AH116" s="283">
        <f t="shared" si="27"/>
        <v>106</v>
      </c>
      <c r="AI116" s="368" t="s">
        <v>524</v>
      </c>
      <c r="AJ116" s="369"/>
      <c r="AK116" s="370" t="s">
        <v>532</v>
      </c>
      <c r="AL116" s="372"/>
      <c r="AM116" s="371"/>
      <c r="AN116" s="185" t="str">
        <f t="shared" si="26"/>
        <v/>
      </c>
      <c r="AO116" s="169"/>
    </row>
    <row r="117" spans="24:41">
      <c r="X117" s="283">
        <f t="shared" si="25"/>
        <v>110</v>
      </c>
      <c r="Y117" s="368" t="s">
        <v>524</v>
      </c>
      <c r="Z117" s="369"/>
      <c r="AA117" s="370" t="s">
        <v>532</v>
      </c>
      <c r="AB117" s="371"/>
      <c r="AC117" s="371"/>
      <c r="AD117" s="322" t="str">
        <f t="shared" si="28"/>
        <v/>
      </c>
      <c r="AE117" s="322" t="str">
        <f t="shared" si="24"/>
        <v/>
      </c>
      <c r="AH117" s="283">
        <f t="shared" si="27"/>
        <v>107</v>
      </c>
      <c r="AI117" s="368" t="s">
        <v>524</v>
      </c>
      <c r="AJ117" s="369"/>
      <c r="AK117" s="370" t="s">
        <v>532</v>
      </c>
      <c r="AL117" s="372"/>
      <c r="AM117" s="371"/>
      <c r="AN117" s="185" t="str">
        <f t="shared" si="26"/>
        <v/>
      </c>
      <c r="AO117" s="169"/>
    </row>
    <row r="118" spans="24:41">
      <c r="X118" s="283">
        <f t="shared" si="25"/>
        <v>111</v>
      </c>
      <c r="Y118" s="368" t="s">
        <v>524</v>
      </c>
      <c r="Z118" s="369"/>
      <c r="AA118" s="370" t="s">
        <v>532</v>
      </c>
      <c r="AB118" s="371"/>
      <c r="AC118" s="371"/>
      <c r="AD118" s="322" t="str">
        <f t="shared" si="28"/>
        <v/>
      </c>
      <c r="AE118" s="322" t="str">
        <f t="shared" si="24"/>
        <v/>
      </c>
      <c r="AH118" s="283">
        <f t="shared" si="27"/>
        <v>108</v>
      </c>
      <c r="AI118" s="368" t="s">
        <v>524</v>
      </c>
      <c r="AJ118" s="369"/>
      <c r="AK118" s="370" t="s">
        <v>532</v>
      </c>
      <c r="AL118" s="372"/>
      <c r="AM118" s="371"/>
      <c r="AN118" s="185" t="str">
        <f t="shared" si="26"/>
        <v/>
      </c>
      <c r="AO118" s="169"/>
    </row>
    <row r="119" spans="24:41">
      <c r="X119" s="283">
        <f t="shared" si="25"/>
        <v>112</v>
      </c>
      <c r="Y119" s="368" t="s">
        <v>524</v>
      </c>
      <c r="Z119" s="369"/>
      <c r="AA119" s="370" t="s">
        <v>532</v>
      </c>
      <c r="AB119" s="371"/>
      <c r="AC119" s="371"/>
      <c r="AD119" s="322" t="str">
        <f t="shared" si="28"/>
        <v/>
      </c>
      <c r="AE119" s="322" t="str">
        <f t="shared" si="24"/>
        <v/>
      </c>
      <c r="AH119" s="283">
        <f t="shared" si="27"/>
        <v>109</v>
      </c>
      <c r="AI119" s="368" t="s">
        <v>524</v>
      </c>
      <c r="AJ119" s="369"/>
      <c r="AK119" s="370" t="s">
        <v>532</v>
      </c>
      <c r="AL119" s="372"/>
      <c r="AM119" s="371"/>
      <c r="AN119" s="185" t="str">
        <f t="shared" si="26"/>
        <v/>
      </c>
      <c r="AO119" s="169"/>
    </row>
    <row r="120" spans="24:41">
      <c r="X120" s="283">
        <f t="shared" si="25"/>
        <v>113</v>
      </c>
      <c r="Y120" s="368" t="s">
        <v>524</v>
      </c>
      <c r="Z120" s="369"/>
      <c r="AA120" s="370" t="s">
        <v>532</v>
      </c>
      <c r="AB120" s="371"/>
      <c r="AC120" s="371"/>
      <c r="AD120" s="322" t="str">
        <f t="shared" si="28"/>
        <v/>
      </c>
      <c r="AE120" s="322" t="str">
        <f t="shared" si="24"/>
        <v/>
      </c>
      <c r="AH120" s="283">
        <f t="shared" si="27"/>
        <v>110</v>
      </c>
      <c r="AI120" s="368" t="s">
        <v>524</v>
      </c>
      <c r="AJ120" s="369"/>
      <c r="AK120" s="370" t="s">
        <v>532</v>
      </c>
      <c r="AL120" s="372"/>
      <c r="AM120" s="371"/>
      <c r="AN120" s="185" t="str">
        <f t="shared" si="26"/>
        <v/>
      </c>
      <c r="AO120" s="169"/>
    </row>
    <row r="121" spans="24:41">
      <c r="X121" s="283">
        <f t="shared" si="25"/>
        <v>114</v>
      </c>
      <c r="Y121" s="368" t="s">
        <v>524</v>
      </c>
      <c r="Z121" s="369"/>
      <c r="AA121" s="370" t="s">
        <v>532</v>
      </c>
      <c r="AB121" s="371"/>
      <c r="AC121" s="371"/>
      <c r="AD121" s="322" t="str">
        <f t="shared" si="28"/>
        <v/>
      </c>
      <c r="AE121" s="322" t="str">
        <f t="shared" si="24"/>
        <v/>
      </c>
      <c r="AH121" s="283">
        <f t="shared" si="27"/>
        <v>111</v>
      </c>
      <c r="AI121" s="368" t="s">
        <v>524</v>
      </c>
      <c r="AJ121" s="369"/>
      <c r="AK121" s="370" t="s">
        <v>532</v>
      </c>
      <c r="AL121" s="372"/>
      <c r="AM121" s="371"/>
      <c r="AN121" s="185" t="str">
        <f t="shared" si="26"/>
        <v/>
      </c>
      <c r="AO121" s="169"/>
    </row>
    <row r="122" spans="24:41">
      <c r="X122" s="283">
        <f t="shared" si="25"/>
        <v>115</v>
      </c>
      <c r="Y122" s="368" t="s">
        <v>524</v>
      </c>
      <c r="Z122" s="369"/>
      <c r="AA122" s="370" t="s">
        <v>532</v>
      </c>
      <c r="AB122" s="371"/>
      <c r="AC122" s="371"/>
      <c r="AD122" s="322" t="str">
        <f t="shared" si="28"/>
        <v/>
      </c>
      <c r="AE122" s="322" t="str">
        <f t="shared" si="24"/>
        <v/>
      </c>
      <c r="AH122" s="283">
        <f t="shared" si="27"/>
        <v>112</v>
      </c>
      <c r="AI122" s="368" t="s">
        <v>524</v>
      </c>
      <c r="AJ122" s="369"/>
      <c r="AK122" s="370" t="s">
        <v>532</v>
      </c>
      <c r="AL122" s="372"/>
      <c r="AM122" s="371"/>
      <c r="AN122" s="185" t="str">
        <f t="shared" si="26"/>
        <v/>
      </c>
      <c r="AO122" s="169"/>
    </row>
    <row r="123" spans="24:41">
      <c r="X123" s="283">
        <f t="shared" si="25"/>
        <v>116</v>
      </c>
      <c r="Y123" s="368" t="s">
        <v>524</v>
      </c>
      <c r="Z123" s="369"/>
      <c r="AA123" s="370" t="s">
        <v>532</v>
      </c>
      <c r="AB123" s="371"/>
      <c r="AC123" s="371"/>
      <c r="AD123" s="322" t="str">
        <f t="shared" si="28"/>
        <v/>
      </c>
      <c r="AE123" s="322" t="str">
        <f t="shared" si="24"/>
        <v/>
      </c>
      <c r="AH123" s="283">
        <f t="shared" si="27"/>
        <v>113</v>
      </c>
      <c r="AI123" s="368" t="s">
        <v>524</v>
      </c>
      <c r="AJ123" s="369"/>
      <c r="AK123" s="370" t="s">
        <v>532</v>
      </c>
      <c r="AL123" s="372"/>
      <c r="AM123" s="371"/>
      <c r="AN123" s="185" t="str">
        <f t="shared" si="26"/>
        <v/>
      </c>
      <c r="AO123" s="169"/>
    </row>
    <row r="124" spans="24:41">
      <c r="X124" s="283">
        <f t="shared" si="25"/>
        <v>117</v>
      </c>
      <c r="Y124" s="368" t="s">
        <v>524</v>
      </c>
      <c r="Z124" s="369"/>
      <c r="AA124" s="370" t="s">
        <v>532</v>
      </c>
      <c r="AB124" s="371"/>
      <c r="AC124" s="371"/>
      <c r="AD124" s="322" t="str">
        <f t="shared" si="28"/>
        <v/>
      </c>
      <c r="AE124" s="322" t="str">
        <f t="shared" si="24"/>
        <v/>
      </c>
      <c r="AH124" s="283">
        <f t="shared" si="27"/>
        <v>114</v>
      </c>
      <c r="AI124" s="368" t="s">
        <v>524</v>
      </c>
      <c r="AJ124" s="369"/>
      <c r="AK124" s="370" t="s">
        <v>532</v>
      </c>
      <c r="AL124" s="372"/>
      <c r="AM124" s="371"/>
      <c r="AN124" s="185" t="str">
        <f t="shared" si="26"/>
        <v/>
      </c>
      <c r="AO124" s="169"/>
    </row>
    <row r="125" spans="24:41">
      <c r="X125" s="283">
        <f t="shared" si="25"/>
        <v>118</v>
      </c>
      <c r="Y125" s="368" t="s">
        <v>524</v>
      </c>
      <c r="Z125" s="369"/>
      <c r="AA125" s="370" t="s">
        <v>532</v>
      </c>
      <c r="AB125" s="371"/>
      <c r="AC125" s="371"/>
      <c r="AD125" s="322" t="str">
        <f t="shared" si="28"/>
        <v/>
      </c>
      <c r="AE125" s="322" t="str">
        <f t="shared" si="24"/>
        <v/>
      </c>
      <c r="AH125" s="283">
        <f t="shared" si="27"/>
        <v>115</v>
      </c>
      <c r="AI125" s="368" t="s">
        <v>524</v>
      </c>
      <c r="AJ125" s="369"/>
      <c r="AK125" s="370" t="s">
        <v>532</v>
      </c>
      <c r="AL125" s="372"/>
      <c r="AM125" s="371"/>
      <c r="AN125" s="185" t="str">
        <f t="shared" si="26"/>
        <v/>
      </c>
      <c r="AO125" s="169"/>
    </row>
    <row r="126" spans="24:41">
      <c r="X126" s="283">
        <f t="shared" si="25"/>
        <v>119</v>
      </c>
      <c r="Y126" s="368" t="s">
        <v>524</v>
      </c>
      <c r="Z126" s="369"/>
      <c r="AA126" s="370" t="s">
        <v>532</v>
      </c>
      <c r="AB126" s="371"/>
      <c r="AC126" s="371"/>
      <c r="AD126" s="322" t="str">
        <f t="shared" si="28"/>
        <v/>
      </c>
      <c r="AE126" s="322" t="str">
        <f t="shared" si="24"/>
        <v/>
      </c>
      <c r="AH126" s="283">
        <f t="shared" si="27"/>
        <v>116</v>
      </c>
      <c r="AI126" s="368" t="s">
        <v>524</v>
      </c>
      <c r="AJ126" s="369"/>
      <c r="AK126" s="370" t="s">
        <v>532</v>
      </c>
      <c r="AL126" s="372"/>
      <c r="AM126" s="371"/>
      <c r="AN126" s="185" t="str">
        <f t="shared" si="26"/>
        <v/>
      </c>
      <c r="AO126" s="169"/>
    </row>
    <row r="127" spans="24:41">
      <c r="X127" s="283">
        <f t="shared" si="25"/>
        <v>120</v>
      </c>
      <c r="Y127" s="368" t="s">
        <v>524</v>
      </c>
      <c r="Z127" s="369"/>
      <c r="AA127" s="370" t="s">
        <v>532</v>
      </c>
      <c r="AB127" s="371"/>
      <c r="AC127" s="371"/>
      <c r="AD127" s="322" t="str">
        <f t="shared" si="28"/>
        <v/>
      </c>
      <c r="AE127" s="322" t="str">
        <f t="shared" si="24"/>
        <v/>
      </c>
      <c r="AH127" s="283">
        <f t="shared" si="27"/>
        <v>117</v>
      </c>
      <c r="AI127" s="368" t="s">
        <v>524</v>
      </c>
      <c r="AJ127" s="369"/>
      <c r="AK127" s="370" t="s">
        <v>532</v>
      </c>
      <c r="AL127" s="372"/>
      <c r="AM127" s="371"/>
      <c r="AN127" s="185" t="str">
        <f t="shared" si="26"/>
        <v/>
      </c>
      <c r="AO127" s="169"/>
    </row>
    <row r="128" spans="24:41">
      <c r="X128" s="283">
        <f t="shared" si="25"/>
        <v>121</v>
      </c>
      <c r="Y128" s="368" t="s">
        <v>524</v>
      </c>
      <c r="Z128" s="369"/>
      <c r="AA128" s="370" t="s">
        <v>532</v>
      </c>
      <c r="AB128" s="371"/>
      <c r="AC128" s="371"/>
      <c r="AD128" s="322" t="str">
        <f t="shared" si="28"/>
        <v/>
      </c>
      <c r="AE128" s="322" t="str">
        <f t="shared" si="24"/>
        <v/>
      </c>
      <c r="AH128" s="283">
        <f t="shared" si="27"/>
        <v>118</v>
      </c>
      <c r="AI128" s="368" t="s">
        <v>524</v>
      </c>
      <c r="AJ128" s="369"/>
      <c r="AK128" s="370" t="s">
        <v>532</v>
      </c>
      <c r="AL128" s="372"/>
      <c r="AM128" s="371"/>
      <c r="AN128" s="185" t="str">
        <f t="shared" si="26"/>
        <v/>
      </c>
      <c r="AO128" s="169"/>
    </row>
    <row r="129" spans="24:41">
      <c r="X129" s="283">
        <f t="shared" si="25"/>
        <v>122</v>
      </c>
      <c r="Y129" s="368" t="s">
        <v>524</v>
      </c>
      <c r="Z129" s="369"/>
      <c r="AA129" s="370" t="s">
        <v>532</v>
      </c>
      <c r="AB129" s="371"/>
      <c r="AC129" s="371"/>
      <c r="AD129" s="322" t="str">
        <f t="shared" si="28"/>
        <v/>
      </c>
      <c r="AE129" s="322" t="str">
        <f t="shared" si="24"/>
        <v/>
      </c>
      <c r="AH129" s="283">
        <f t="shared" si="27"/>
        <v>119</v>
      </c>
      <c r="AI129" s="368" t="s">
        <v>524</v>
      </c>
      <c r="AJ129" s="369"/>
      <c r="AK129" s="370" t="s">
        <v>532</v>
      </c>
      <c r="AL129" s="372"/>
      <c r="AM129" s="371"/>
      <c r="AN129" s="185" t="str">
        <f t="shared" si="26"/>
        <v/>
      </c>
      <c r="AO129" s="169"/>
    </row>
    <row r="130" spans="24:41">
      <c r="X130" s="283">
        <f t="shared" si="25"/>
        <v>123</v>
      </c>
      <c r="Y130" s="368" t="s">
        <v>524</v>
      </c>
      <c r="Z130" s="369"/>
      <c r="AA130" s="370" t="s">
        <v>532</v>
      </c>
      <c r="AB130" s="371"/>
      <c r="AC130" s="371"/>
      <c r="AD130" s="322" t="str">
        <f t="shared" si="28"/>
        <v/>
      </c>
      <c r="AE130" s="322" t="str">
        <f t="shared" si="24"/>
        <v/>
      </c>
      <c r="AH130" s="283">
        <f t="shared" si="27"/>
        <v>120</v>
      </c>
      <c r="AI130" s="368" t="s">
        <v>524</v>
      </c>
      <c r="AJ130" s="369"/>
      <c r="AK130" s="370" t="s">
        <v>532</v>
      </c>
      <c r="AL130" s="372"/>
      <c r="AM130" s="371"/>
      <c r="AN130" s="185" t="str">
        <f t="shared" si="26"/>
        <v/>
      </c>
      <c r="AO130" s="169"/>
    </row>
    <row r="131" spans="24:41">
      <c r="X131" s="283">
        <f t="shared" si="25"/>
        <v>124</v>
      </c>
      <c r="Y131" s="368" t="s">
        <v>524</v>
      </c>
      <c r="Z131" s="369"/>
      <c r="AA131" s="370" t="s">
        <v>532</v>
      </c>
      <c r="AB131" s="371"/>
      <c r="AC131" s="371"/>
      <c r="AD131" s="322" t="str">
        <f t="shared" si="28"/>
        <v/>
      </c>
      <c r="AE131" s="322" t="str">
        <f t="shared" si="24"/>
        <v/>
      </c>
      <c r="AH131" s="283">
        <f t="shared" si="27"/>
        <v>121</v>
      </c>
      <c r="AI131" s="368" t="s">
        <v>524</v>
      </c>
      <c r="AJ131" s="369"/>
      <c r="AK131" s="370" t="s">
        <v>532</v>
      </c>
      <c r="AL131" s="372"/>
      <c r="AM131" s="371"/>
      <c r="AN131" s="185" t="str">
        <f t="shared" si="26"/>
        <v/>
      </c>
      <c r="AO131" s="169"/>
    </row>
    <row r="132" spans="24:41">
      <c r="X132" s="283">
        <f t="shared" si="25"/>
        <v>125</v>
      </c>
      <c r="Y132" s="368" t="s">
        <v>524</v>
      </c>
      <c r="Z132" s="369"/>
      <c r="AA132" s="370" t="s">
        <v>532</v>
      </c>
      <c r="AB132" s="371"/>
      <c r="AC132" s="371"/>
      <c r="AD132" s="322" t="str">
        <f t="shared" si="28"/>
        <v/>
      </c>
      <c r="AE132" s="322" t="str">
        <f t="shared" si="24"/>
        <v/>
      </c>
      <c r="AH132" s="283">
        <f t="shared" si="27"/>
        <v>122</v>
      </c>
      <c r="AI132" s="368" t="s">
        <v>524</v>
      </c>
      <c r="AJ132" s="369"/>
      <c r="AK132" s="370" t="s">
        <v>532</v>
      </c>
      <c r="AL132" s="372"/>
      <c r="AM132" s="371"/>
      <c r="AN132" s="185" t="str">
        <f t="shared" si="26"/>
        <v/>
      </c>
      <c r="AO132" s="169"/>
    </row>
    <row r="133" spans="24:41">
      <c r="X133" s="283">
        <f t="shared" si="25"/>
        <v>126</v>
      </c>
      <c r="Y133" s="368" t="s">
        <v>524</v>
      </c>
      <c r="Z133" s="369"/>
      <c r="AA133" s="370" t="s">
        <v>532</v>
      </c>
      <c r="AB133" s="371"/>
      <c r="AC133" s="371"/>
      <c r="AD133" s="322" t="str">
        <f t="shared" si="28"/>
        <v/>
      </c>
      <c r="AE133" s="322" t="str">
        <f t="shared" si="24"/>
        <v/>
      </c>
      <c r="AH133" s="283">
        <f t="shared" si="27"/>
        <v>123</v>
      </c>
      <c r="AI133" s="368" t="s">
        <v>524</v>
      </c>
      <c r="AJ133" s="369"/>
      <c r="AK133" s="370" t="s">
        <v>532</v>
      </c>
      <c r="AL133" s="372"/>
      <c r="AM133" s="371"/>
      <c r="AN133" s="185" t="str">
        <f t="shared" si="26"/>
        <v/>
      </c>
      <c r="AO133" s="169"/>
    </row>
    <row r="134" spans="24:41">
      <c r="X134" s="283">
        <f t="shared" si="25"/>
        <v>127</v>
      </c>
      <c r="Y134" s="368" t="s">
        <v>524</v>
      </c>
      <c r="Z134" s="369"/>
      <c r="AA134" s="370" t="s">
        <v>532</v>
      </c>
      <c r="AB134" s="371"/>
      <c r="AC134" s="371"/>
      <c r="AD134" s="322" t="str">
        <f t="shared" si="28"/>
        <v/>
      </c>
      <c r="AE134" s="322" t="str">
        <f t="shared" si="24"/>
        <v/>
      </c>
      <c r="AH134" s="283">
        <f t="shared" si="27"/>
        <v>124</v>
      </c>
      <c r="AI134" s="368" t="s">
        <v>524</v>
      </c>
      <c r="AJ134" s="369"/>
      <c r="AK134" s="370" t="s">
        <v>532</v>
      </c>
      <c r="AL134" s="372"/>
      <c r="AM134" s="371"/>
      <c r="AN134" s="185" t="str">
        <f t="shared" si="26"/>
        <v/>
      </c>
      <c r="AO134" s="169"/>
    </row>
    <row r="135" spans="24:41">
      <c r="X135" s="283">
        <f t="shared" si="25"/>
        <v>128</v>
      </c>
      <c r="Y135" s="368" t="s">
        <v>524</v>
      </c>
      <c r="Z135" s="369"/>
      <c r="AA135" s="370" t="s">
        <v>532</v>
      </c>
      <c r="AB135" s="371"/>
      <c r="AC135" s="371"/>
      <c r="AD135" s="322" t="str">
        <f t="shared" si="28"/>
        <v/>
      </c>
      <c r="AE135" s="322" t="str">
        <f t="shared" si="24"/>
        <v/>
      </c>
      <c r="AH135" s="283">
        <f t="shared" si="27"/>
        <v>125</v>
      </c>
      <c r="AI135" s="368" t="s">
        <v>524</v>
      </c>
      <c r="AJ135" s="369"/>
      <c r="AK135" s="370" t="s">
        <v>532</v>
      </c>
      <c r="AL135" s="372"/>
      <c r="AM135" s="371"/>
      <c r="AN135" s="185" t="str">
        <f t="shared" si="26"/>
        <v/>
      </c>
      <c r="AO135" s="169"/>
    </row>
    <row r="136" spans="24:41">
      <c r="X136" s="283">
        <f t="shared" si="25"/>
        <v>129</v>
      </c>
      <c r="Y136" s="368" t="s">
        <v>524</v>
      </c>
      <c r="Z136" s="369"/>
      <c r="AA136" s="370" t="s">
        <v>532</v>
      </c>
      <c r="AB136" s="371"/>
      <c r="AC136" s="371"/>
      <c r="AD136" s="322" t="str">
        <f t="shared" si="28"/>
        <v/>
      </c>
      <c r="AE136" s="322" t="str">
        <f t="shared" si="24"/>
        <v/>
      </c>
      <c r="AH136" s="283">
        <f t="shared" si="27"/>
        <v>126</v>
      </c>
      <c r="AI136" s="368" t="s">
        <v>524</v>
      </c>
      <c r="AJ136" s="369"/>
      <c r="AK136" s="370" t="s">
        <v>532</v>
      </c>
      <c r="AL136" s="372"/>
      <c r="AM136" s="371"/>
      <c r="AN136" s="185" t="str">
        <f t="shared" si="26"/>
        <v/>
      </c>
      <c r="AO136" s="169"/>
    </row>
    <row r="137" spans="24:41">
      <c r="X137" s="283">
        <f t="shared" si="25"/>
        <v>130</v>
      </c>
      <c r="Y137" s="368" t="s">
        <v>524</v>
      </c>
      <c r="Z137" s="369"/>
      <c r="AA137" s="370" t="s">
        <v>532</v>
      </c>
      <c r="AB137" s="371"/>
      <c r="AC137" s="371"/>
      <c r="AD137" s="322" t="str">
        <f t="shared" si="28"/>
        <v/>
      </c>
      <c r="AE137" s="322" t="str">
        <f t="shared" ref="AE137:AE157" si="29">IF(Z137="","",IF(AA137="Non effectué",IF(AE136="","",AE136),IF(AE136="",Z137,Z137+AE136)))</f>
        <v/>
      </c>
      <c r="AH137" s="283">
        <f t="shared" si="27"/>
        <v>127</v>
      </c>
      <c r="AI137" s="368" t="s">
        <v>524</v>
      </c>
      <c r="AJ137" s="369"/>
      <c r="AK137" s="370" t="s">
        <v>532</v>
      </c>
      <c r="AL137" s="372"/>
      <c r="AM137" s="371"/>
      <c r="AN137" s="185" t="str">
        <f t="shared" si="26"/>
        <v/>
      </c>
      <c r="AO137" s="169"/>
    </row>
    <row r="138" spans="24:41">
      <c r="X138" s="283">
        <f t="shared" ref="X138:X157" si="30">1+X137</f>
        <v>131</v>
      </c>
      <c r="Y138" s="368" t="s">
        <v>524</v>
      </c>
      <c r="Z138" s="369"/>
      <c r="AA138" s="370" t="s">
        <v>532</v>
      </c>
      <c r="AB138" s="371"/>
      <c r="AC138" s="371"/>
      <c r="AD138" s="322" t="str">
        <f t="shared" si="28"/>
        <v/>
      </c>
      <c r="AE138" s="322" t="str">
        <f t="shared" si="29"/>
        <v/>
      </c>
      <c r="AH138" s="283">
        <f t="shared" si="27"/>
        <v>128</v>
      </c>
      <c r="AI138" s="368" t="s">
        <v>524</v>
      </c>
      <c r="AJ138" s="369"/>
      <c r="AK138" s="370" t="s">
        <v>532</v>
      </c>
      <c r="AL138" s="372"/>
      <c r="AM138" s="371"/>
      <c r="AN138" s="185" t="str">
        <f t="shared" si="26"/>
        <v/>
      </c>
      <c r="AO138" s="169"/>
    </row>
    <row r="139" spans="24:41">
      <c r="X139" s="283">
        <f t="shared" si="30"/>
        <v>132</v>
      </c>
      <c r="Y139" s="368" t="s">
        <v>524</v>
      </c>
      <c r="Z139" s="369"/>
      <c r="AA139" s="370" t="s">
        <v>532</v>
      </c>
      <c r="AB139" s="371"/>
      <c r="AC139" s="371"/>
      <c r="AD139" s="322" t="str">
        <f t="shared" si="28"/>
        <v/>
      </c>
      <c r="AE139" s="322" t="str">
        <f t="shared" si="29"/>
        <v/>
      </c>
      <c r="AH139" s="283">
        <f t="shared" si="27"/>
        <v>129</v>
      </c>
      <c r="AI139" s="368" t="s">
        <v>524</v>
      </c>
      <c r="AJ139" s="369"/>
      <c r="AK139" s="370" t="s">
        <v>532</v>
      </c>
      <c r="AL139" s="372"/>
      <c r="AM139" s="371"/>
      <c r="AN139" s="185" t="str">
        <f t="shared" si="26"/>
        <v/>
      </c>
      <c r="AO139" s="169"/>
    </row>
    <row r="140" spans="24:41">
      <c r="X140" s="283">
        <f t="shared" si="30"/>
        <v>133</v>
      </c>
      <c r="Y140" s="368" t="s">
        <v>524</v>
      </c>
      <c r="Z140" s="369"/>
      <c r="AA140" s="370" t="s">
        <v>532</v>
      </c>
      <c r="AB140" s="371"/>
      <c r="AC140" s="371"/>
      <c r="AD140" s="322" t="str">
        <f t="shared" si="28"/>
        <v/>
      </c>
      <c r="AE140" s="322" t="str">
        <f t="shared" si="29"/>
        <v/>
      </c>
      <c r="AH140" s="283">
        <f t="shared" si="27"/>
        <v>130</v>
      </c>
      <c r="AI140" s="368" t="s">
        <v>524</v>
      </c>
      <c r="AJ140" s="369"/>
      <c r="AK140" s="370" t="s">
        <v>532</v>
      </c>
      <c r="AL140" s="372"/>
      <c r="AM140" s="371"/>
      <c r="AN140" s="185" t="str">
        <f t="shared" ref="AN140:AN160" si="31">IF(AK140="Non effectué","",AJ140)</f>
        <v/>
      </c>
      <c r="AO140" s="169"/>
    </row>
    <row r="141" spans="24:41">
      <c r="X141" s="283">
        <f t="shared" si="30"/>
        <v>134</v>
      </c>
      <c r="Y141" s="368" t="s">
        <v>524</v>
      </c>
      <c r="Z141" s="369"/>
      <c r="AA141" s="370" t="s">
        <v>532</v>
      </c>
      <c r="AB141" s="371"/>
      <c r="AC141" s="371"/>
      <c r="AD141" s="322" t="str">
        <f t="shared" si="28"/>
        <v/>
      </c>
      <c r="AE141" s="322" t="str">
        <f t="shared" si="29"/>
        <v/>
      </c>
      <c r="AH141" s="283">
        <f t="shared" ref="AH141:AH160" si="32">1+AH140</f>
        <v>131</v>
      </c>
      <c r="AI141" s="368" t="s">
        <v>524</v>
      </c>
      <c r="AJ141" s="369"/>
      <c r="AK141" s="370" t="s">
        <v>532</v>
      </c>
      <c r="AL141" s="372"/>
      <c r="AM141" s="371"/>
      <c r="AN141" s="185" t="str">
        <f t="shared" si="31"/>
        <v/>
      </c>
      <c r="AO141" s="169"/>
    </row>
    <row r="142" spans="24:41">
      <c r="X142" s="283">
        <f t="shared" si="30"/>
        <v>135</v>
      </c>
      <c r="Y142" s="368" t="s">
        <v>524</v>
      </c>
      <c r="Z142" s="369"/>
      <c r="AA142" s="370" t="s">
        <v>532</v>
      </c>
      <c r="AB142" s="371"/>
      <c r="AC142" s="371"/>
      <c r="AD142" s="322" t="str">
        <f t="shared" si="28"/>
        <v/>
      </c>
      <c r="AE142" s="322" t="str">
        <f t="shared" si="29"/>
        <v/>
      </c>
      <c r="AH142" s="283">
        <f t="shared" si="32"/>
        <v>132</v>
      </c>
      <c r="AI142" s="368" t="s">
        <v>524</v>
      </c>
      <c r="AJ142" s="369"/>
      <c r="AK142" s="370" t="s">
        <v>532</v>
      </c>
      <c r="AL142" s="372"/>
      <c r="AM142" s="371"/>
      <c r="AN142" s="185" t="str">
        <f t="shared" si="31"/>
        <v/>
      </c>
      <c r="AO142" s="169"/>
    </row>
    <row r="143" spans="24:41">
      <c r="X143" s="283">
        <f t="shared" si="30"/>
        <v>136</v>
      </c>
      <c r="Y143" s="368" t="s">
        <v>524</v>
      </c>
      <c r="Z143" s="369"/>
      <c r="AA143" s="370" t="s">
        <v>532</v>
      </c>
      <c r="AB143" s="371"/>
      <c r="AC143" s="371"/>
      <c r="AD143" s="322" t="str">
        <f t="shared" si="28"/>
        <v/>
      </c>
      <c r="AE143" s="322" t="str">
        <f t="shared" si="29"/>
        <v/>
      </c>
      <c r="AH143" s="283">
        <f t="shared" si="32"/>
        <v>133</v>
      </c>
      <c r="AI143" s="368" t="s">
        <v>524</v>
      </c>
      <c r="AJ143" s="369"/>
      <c r="AK143" s="370" t="s">
        <v>532</v>
      </c>
      <c r="AL143" s="372"/>
      <c r="AM143" s="371"/>
      <c r="AN143" s="185" t="str">
        <f t="shared" si="31"/>
        <v/>
      </c>
      <c r="AO143" s="169"/>
    </row>
    <row r="144" spans="24:41">
      <c r="X144" s="283">
        <f t="shared" si="30"/>
        <v>137</v>
      </c>
      <c r="Y144" s="368" t="s">
        <v>524</v>
      </c>
      <c r="Z144" s="369"/>
      <c r="AA144" s="370" t="s">
        <v>532</v>
      </c>
      <c r="AB144" s="371"/>
      <c r="AC144" s="371"/>
      <c r="AD144" s="322" t="str">
        <f t="shared" si="28"/>
        <v/>
      </c>
      <c r="AE144" s="322" t="str">
        <f t="shared" si="29"/>
        <v/>
      </c>
      <c r="AH144" s="283">
        <f t="shared" si="32"/>
        <v>134</v>
      </c>
      <c r="AI144" s="368" t="s">
        <v>524</v>
      </c>
      <c r="AJ144" s="369"/>
      <c r="AK144" s="370" t="s">
        <v>532</v>
      </c>
      <c r="AL144" s="372"/>
      <c r="AM144" s="371"/>
      <c r="AN144" s="185" t="str">
        <f t="shared" si="31"/>
        <v/>
      </c>
      <c r="AO144" s="169"/>
    </row>
    <row r="145" spans="24:41">
      <c r="X145" s="283">
        <f t="shared" si="30"/>
        <v>138</v>
      </c>
      <c r="Y145" s="368" t="s">
        <v>524</v>
      </c>
      <c r="Z145" s="369"/>
      <c r="AA145" s="370" t="s">
        <v>532</v>
      </c>
      <c r="AB145" s="371"/>
      <c r="AC145" s="371"/>
      <c r="AD145" s="322" t="str">
        <f t="shared" si="28"/>
        <v/>
      </c>
      <c r="AE145" s="322" t="str">
        <f t="shared" si="29"/>
        <v/>
      </c>
      <c r="AH145" s="283">
        <f t="shared" si="32"/>
        <v>135</v>
      </c>
      <c r="AI145" s="368" t="s">
        <v>524</v>
      </c>
      <c r="AJ145" s="369"/>
      <c r="AK145" s="370" t="s">
        <v>532</v>
      </c>
      <c r="AL145" s="372"/>
      <c r="AM145" s="371"/>
      <c r="AN145" s="185" t="str">
        <f t="shared" si="31"/>
        <v/>
      </c>
      <c r="AO145" s="169"/>
    </row>
    <row r="146" spans="24:41">
      <c r="X146" s="283">
        <f t="shared" si="30"/>
        <v>139</v>
      </c>
      <c r="Y146" s="368" t="s">
        <v>524</v>
      </c>
      <c r="Z146" s="369"/>
      <c r="AA146" s="370" t="s">
        <v>532</v>
      </c>
      <c r="AB146" s="371"/>
      <c r="AC146" s="371"/>
      <c r="AD146" s="322" t="str">
        <f t="shared" si="28"/>
        <v/>
      </c>
      <c r="AE146" s="322" t="str">
        <f t="shared" si="29"/>
        <v/>
      </c>
      <c r="AH146" s="283">
        <f t="shared" si="32"/>
        <v>136</v>
      </c>
      <c r="AI146" s="368" t="s">
        <v>524</v>
      </c>
      <c r="AJ146" s="369"/>
      <c r="AK146" s="370" t="s">
        <v>532</v>
      </c>
      <c r="AL146" s="372"/>
      <c r="AM146" s="371"/>
      <c r="AN146" s="185" t="str">
        <f t="shared" si="31"/>
        <v/>
      </c>
      <c r="AO146" s="169"/>
    </row>
    <row r="147" spans="24:41">
      <c r="X147" s="283">
        <f t="shared" si="30"/>
        <v>140</v>
      </c>
      <c r="Y147" s="368" t="s">
        <v>524</v>
      </c>
      <c r="Z147" s="369"/>
      <c r="AA147" s="370" t="s">
        <v>532</v>
      </c>
      <c r="AB147" s="371"/>
      <c r="AC147" s="371"/>
      <c r="AD147" s="322" t="str">
        <f t="shared" si="28"/>
        <v/>
      </c>
      <c r="AE147" s="322" t="str">
        <f t="shared" si="29"/>
        <v/>
      </c>
      <c r="AH147" s="283">
        <f t="shared" si="32"/>
        <v>137</v>
      </c>
      <c r="AI147" s="368" t="s">
        <v>524</v>
      </c>
      <c r="AJ147" s="369"/>
      <c r="AK147" s="370" t="s">
        <v>532</v>
      </c>
      <c r="AL147" s="372"/>
      <c r="AM147" s="371"/>
      <c r="AN147" s="185" t="str">
        <f t="shared" si="31"/>
        <v/>
      </c>
      <c r="AO147" s="169"/>
    </row>
    <row r="148" spans="24:41">
      <c r="X148" s="283">
        <f t="shared" si="30"/>
        <v>141</v>
      </c>
      <c r="Y148" s="368" t="s">
        <v>524</v>
      </c>
      <c r="Z148" s="369"/>
      <c r="AA148" s="370" t="s">
        <v>532</v>
      </c>
      <c r="AB148" s="371"/>
      <c r="AC148" s="371"/>
      <c r="AD148" s="322" t="str">
        <f t="shared" si="28"/>
        <v/>
      </c>
      <c r="AE148" s="322" t="str">
        <f t="shared" si="29"/>
        <v/>
      </c>
      <c r="AH148" s="283">
        <f t="shared" si="32"/>
        <v>138</v>
      </c>
      <c r="AI148" s="368" t="s">
        <v>524</v>
      </c>
      <c r="AJ148" s="369"/>
      <c r="AK148" s="370" t="s">
        <v>532</v>
      </c>
      <c r="AL148" s="372"/>
      <c r="AM148" s="371"/>
      <c r="AN148" s="185" t="str">
        <f t="shared" si="31"/>
        <v/>
      </c>
      <c r="AO148" s="169"/>
    </row>
    <row r="149" spans="24:41">
      <c r="X149" s="283">
        <f t="shared" si="30"/>
        <v>142</v>
      </c>
      <c r="Y149" s="368" t="s">
        <v>524</v>
      </c>
      <c r="Z149" s="369"/>
      <c r="AA149" s="370" t="s">
        <v>532</v>
      </c>
      <c r="AB149" s="371"/>
      <c r="AC149" s="371"/>
      <c r="AD149" s="322" t="str">
        <f t="shared" si="28"/>
        <v/>
      </c>
      <c r="AE149" s="322" t="str">
        <f t="shared" si="29"/>
        <v/>
      </c>
      <c r="AH149" s="283">
        <f t="shared" si="32"/>
        <v>139</v>
      </c>
      <c r="AI149" s="368" t="s">
        <v>524</v>
      </c>
      <c r="AJ149" s="369"/>
      <c r="AK149" s="370" t="s">
        <v>532</v>
      </c>
      <c r="AL149" s="372"/>
      <c r="AM149" s="371"/>
      <c r="AN149" s="185" t="str">
        <f t="shared" si="31"/>
        <v/>
      </c>
      <c r="AO149" s="169"/>
    </row>
    <row r="150" spans="24:41">
      <c r="X150" s="283">
        <f t="shared" si="30"/>
        <v>143</v>
      </c>
      <c r="Y150" s="368" t="s">
        <v>524</v>
      </c>
      <c r="Z150" s="369"/>
      <c r="AA150" s="370" t="s">
        <v>532</v>
      </c>
      <c r="AB150" s="371"/>
      <c r="AC150" s="371"/>
      <c r="AD150" s="322" t="str">
        <f t="shared" si="28"/>
        <v/>
      </c>
      <c r="AE150" s="322" t="str">
        <f t="shared" si="29"/>
        <v/>
      </c>
      <c r="AH150" s="283">
        <f t="shared" si="32"/>
        <v>140</v>
      </c>
      <c r="AI150" s="368" t="s">
        <v>524</v>
      </c>
      <c r="AJ150" s="369"/>
      <c r="AK150" s="370" t="s">
        <v>532</v>
      </c>
      <c r="AL150" s="372"/>
      <c r="AM150" s="371"/>
      <c r="AN150" s="185" t="str">
        <f t="shared" si="31"/>
        <v/>
      </c>
      <c r="AO150" s="169"/>
    </row>
    <row r="151" spans="24:41">
      <c r="X151" s="283">
        <f t="shared" si="30"/>
        <v>144</v>
      </c>
      <c r="Y151" s="368" t="s">
        <v>524</v>
      </c>
      <c r="Z151" s="369"/>
      <c r="AA151" s="370" t="s">
        <v>532</v>
      </c>
      <c r="AB151" s="371"/>
      <c r="AC151" s="371"/>
      <c r="AD151" s="322" t="str">
        <f t="shared" si="28"/>
        <v/>
      </c>
      <c r="AE151" s="322" t="str">
        <f t="shared" si="29"/>
        <v/>
      </c>
      <c r="AH151" s="283">
        <f t="shared" si="32"/>
        <v>141</v>
      </c>
      <c r="AI151" s="368" t="s">
        <v>524</v>
      </c>
      <c r="AJ151" s="369"/>
      <c r="AK151" s="370" t="s">
        <v>532</v>
      </c>
      <c r="AL151" s="372"/>
      <c r="AM151" s="371"/>
      <c r="AN151" s="185" t="str">
        <f t="shared" si="31"/>
        <v/>
      </c>
      <c r="AO151" s="169"/>
    </row>
    <row r="152" spans="24:41">
      <c r="X152" s="283">
        <f t="shared" si="30"/>
        <v>145</v>
      </c>
      <c r="Y152" s="368" t="s">
        <v>524</v>
      </c>
      <c r="Z152" s="369"/>
      <c r="AA152" s="370" t="s">
        <v>532</v>
      </c>
      <c r="AB152" s="371"/>
      <c r="AC152" s="371"/>
      <c r="AD152" s="322" t="str">
        <f t="shared" si="28"/>
        <v/>
      </c>
      <c r="AE152" s="322" t="str">
        <f t="shared" si="29"/>
        <v/>
      </c>
      <c r="AH152" s="283">
        <f t="shared" si="32"/>
        <v>142</v>
      </c>
      <c r="AI152" s="368" t="s">
        <v>524</v>
      </c>
      <c r="AJ152" s="369"/>
      <c r="AK152" s="370" t="s">
        <v>532</v>
      </c>
      <c r="AL152" s="372"/>
      <c r="AM152" s="371"/>
      <c r="AN152" s="185" t="str">
        <f t="shared" si="31"/>
        <v/>
      </c>
      <c r="AO152" s="169"/>
    </row>
    <row r="153" spans="24:41">
      <c r="X153" s="283">
        <f t="shared" si="30"/>
        <v>146</v>
      </c>
      <c r="Y153" s="368" t="s">
        <v>524</v>
      </c>
      <c r="Z153" s="369"/>
      <c r="AA153" s="370" t="s">
        <v>532</v>
      </c>
      <c r="AB153" s="371"/>
      <c r="AC153" s="371"/>
      <c r="AD153" s="322" t="str">
        <f t="shared" si="28"/>
        <v/>
      </c>
      <c r="AE153" s="322" t="str">
        <f t="shared" si="29"/>
        <v/>
      </c>
      <c r="AH153" s="283">
        <f t="shared" si="32"/>
        <v>143</v>
      </c>
      <c r="AI153" s="368" t="s">
        <v>524</v>
      </c>
      <c r="AJ153" s="369"/>
      <c r="AK153" s="370" t="s">
        <v>532</v>
      </c>
      <c r="AL153" s="372"/>
      <c r="AM153" s="371"/>
      <c r="AN153" s="185" t="str">
        <f t="shared" si="31"/>
        <v/>
      </c>
      <c r="AO153" s="169"/>
    </row>
    <row r="154" spans="24:41">
      <c r="X154" s="283">
        <f t="shared" si="30"/>
        <v>147</v>
      </c>
      <c r="Y154" s="368" t="s">
        <v>524</v>
      </c>
      <c r="Z154" s="369"/>
      <c r="AA154" s="370" t="s">
        <v>532</v>
      </c>
      <c r="AB154" s="371"/>
      <c r="AC154" s="371"/>
      <c r="AD154" s="322" t="str">
        <f t="shared" si="28"/>
        <v/>
      </c>
      <c r="AE154" s="322" t="str">
        <f t="shared" si="29"/>
        <v/>
      </c>
      <c r="AH154" s="283">
        <f t="shared" si="32"/>
        <v>144</v>
      </c>
      <c r="AI154" s="368" t="s">
        <v>524</v>
      </c>
      <c r="AJ154" s="369"/>
      <c r="AK154" s="370" t="s">
        <v>532</v>
      </c>
      <c r="AL154" s="372"/>
      <c r="AM154" s="371"/>
      <c r="AN154" s="185" t="str">
        <f t="shared" si="31"/>
        <v/>
      </c>
      <c r="AO154" s="169"/>
    </row>
    <row r="155" spans="24:41">
      <c r="X155" s="283">
        <f t="shared" si="30"/>
        <v>148</v>
      </c>
      <c r="Y155" s="368" t="s">
        <v>524</v>
      </c>
      <c r="Z155" s="369"/>
      <c r="AA155" s="370" t="s">
        <v>532</v>
      </c>
      <c r="AB155" s="371"/>
      <c r="AC155" s="371"/>
      <c r="AD155" s="322" t="str">
        <f t="shared" si="28"/>
        <v/>
      </c>
      <c r="AE155" s="322" t="str">
        <f t="shared" si="29"/>
        <v/>
      </c>
      <c r="AH155" s="283">
        <f t="shared" si="32"/>
        <v>145</v>
      </c>
      <c r="AI155" s="368" t="s">
        <v>524</v>
      </c>
      <c r="AJ155" s="369"/>
      <c r="AK155" s="370" t="s">
        <v>532</v>
      </c>
      <c r="AL155" s="372"/>
      <c r="AM155" s="371"/>
      <c r="AN155" s="185" t="str">
        <f t="shared" si="31"/>
        <v/>
      </c>
      <c r="AO155" s="169"/>
    </row>
    <row r="156" spans="24:41">
      <c r="X156" s="283">
        <f t="shared" si="30"/>
        <v>149</v>
      </c>
      <c r="Y156" s="368" t="s">
        <v>524</v>
      </c>
      <c r="Z156" s="369"/>
      <c r="AA156" s="370" t="s">
        <v>532</v>
      </c>
      <c r="AB156" s="371"/>
      <c r="AC156" s="371"/>
      <c r="AD156" s="322" t="str">
        <f t="shared" si="28"/>
        <v/>
      </c>
      <c r="AE156" s="322" t="str">
        <f t="shared" si="29"/>
        <v/>
      </c>
      <c r="AH156" s="283">
        <f t="shared" si="32"/>
        <v>146</v>
      </c>
      <c r="AI156" s="368" t="s">
        <v>524</v>
      </c>
      <c r="AJ156" s="369"/>
      <c r="AK156" s="370" t="s">
        <v>532</v>
      </c>
      <c r="AL156" s="372"/>
      <c r="AM156" s="371"/>
      <c r="AN156" s="185" t="str">
        <f t="shared" si="31"/>
        <v/>
      </c>
      <c r="AO156" s="169"/>
    </row>
    <row r="157" spans="24:41">
      <c r="X157" s="283">
        <f t="shared" si="30"/>
        <v>150</v>
      </c>
      <c r="Y157" s="368" t="s">
        <v>524</v>
      </c>
      <c r="Z157" s="369"/>
      <c r="AA157" s="370" t="s">
        <v>532</v>
      </c>
      <c r="AB157" s="371"/>
      <c r="AC157" s="371"/>
      <c r="AD157" s="322" t="str">
        <f t="shared" si="28"/>
        <v/>
      </c>
      <c r="AE157" s="322" t="str">
        <f t="shared" si="29"/>
        <v/>
      </c>
      <c r="AH157" s="283">
        <f t="shared" si="32"/>
        <v>147</v>
      </c>
      <c r="AI157" s="368" t="s">
        <v>524</v>
      </c>
      <c r="AJ157" s="369"/>
      <c r="AK157" s="370" t="s">
        <v>532</v>
      </c>
      <c r="AL157" s="372"/>
      <c r="AM157" s="371"/>
      <c r="AN157" s="185" t="str">
        <f t="shared" si="31"/>
        <v/>
      </c>
      <c r="AO157" s="169"/>
    </row>
    <row r="158" spans="24:41">
      <c r="AH158" s="283">
        <f t="shared" si="32"/>
        <v>148</v>
      </c>
      <c r="AI158" s="368" t="s">
        <v>524</v>
      </c>
      <c r="AJ158" s="369"/>
      <c r="AK158" s="370" t="s">
        <v>532</v>
      </c>
      <c r="AL158" s="372"/>
      <c r="AM158" s="371"/>
      <c r="AN158" s="185" t="str">
        <f t="shared" si="31"/>
        <v/>
      </c>
      <c r="AO158" s="169"/>
    </row>
    <row r="159" spans="24:41">
      <c r="AH159" s="283">
        <f t="shared" si="32"/>
        <v>149</v>
      </c>
      <c r="AI159" s="368" t="s">
        <v>524</v>
      </c>
      <c r="AJ159" s="369"/>
      <c r="AK159" s="370" t="s">
        <v>532</v>
      </c>
      <c r="AL159" s="372"/>
      <c r="AM159" s="371"/>
      <c r="AN159" s="185" t="str">
        <f t="shared" si="31"/>
        <v/>
      </c>
      <c r="AO159" s="169"/>
    </row>
    <row r="160" spans="24:41">
      <c r="AH160" s="283">
        <f t="shared" si="32"/>
        <v>150</v>
      </c>
      <c r="AI160" s="368" t="s">
        <v>524</v>
      </c>
      <c r="AJ160" s="369"/>
      <c r="AK160" s="370" t="s">
        <v>532</v>
      </c>
      <c r="AL160" s="372"/>
      <c r="AM160" s="371"/>
      <c r="AN160" s="185" t="str">
        <f t="shared" si="31"/>
        <v/>
      </c>
      <c r="AO160" s="169"/>
    </row>
  </sheetData>
  <sheetProtection algorithmName="SHA-512" hashValue="QX/JsOOPyvkhIygAd0jRWO8JxHYqOftjZ3JVtjNcGA+vrkVnVukIzxFNNEja9c85tQ9MkWejtzcas6OMo9RnVg==" saltValue="vLhP8T56+IR8LZ3AzRyyxw==" spinCount="100000" sheet="1" scenarios="1" insertHyperlinks="0"/>
  <mergeCells count="69">
    <mergeCell ref="N71:O71"/>
    <mergeCell ref="N67:O67"/>
    <mergeCell ref="E2:H2"/>
    <mergeCell ref="E3:H3"/>
    <mergeCell ref="N43:O43"/>
    <mergeCell ref="N57:O57"/>
    <mergeCell ref="L55:M55"/>
    <mergeCell ref="N55:O55"/>
    <mergeCell ref="L65:M65"/>
    <mergeCell ref="N65:O65"/>
    <mergeCell ref="J71:K71"/>
    <mergeCell ref="L7:M7"/>
    <mergeCell ref="L29:M29"/>
    <mergeCell ref="L43:M43"/>
    <mergeCell ref="L57:M57"/>
    <mergeCell ref="L67:M67"/>
    <mergeCell ref="E74:E75"/>
    <mergeCell ref="G74:H75"/>
    <mergeCell ref="J41:K41"/>
    <mergeCell ref="J55:K55"/>
    <mergeCell ref="J65:K65"/>
    <mergeCell ref="G71:H71"/>
    <mergeCell ref="J67:K67"/>
    <mergeCell ref="G73:H73"/>
    <mergeCell ref="L71:M71"/>
    <mergeCell ref="G43:H43"/>
    <mergeCell ref="G57:H57"/>
    <mergeCell ref="G67:H67"/>
    <mergeCell ref="G55:H55"/>
    <mergeCell ref="G65:H65"/>
    <mergeCell ref="J43:K43"/>
    <mergeCell ref="J57:K57"/>
    <mergeCell ref="J7:K7"/>
    <mergeCell ref="J29:K29"/>
    <mergeCell ref="J27:K27"/>
    <mergeCell ref="L27:M27"/>
    <mergeCell ref="L41:M41"/>
    <mergeCell ref="G27:H27"/>
    <mergeCell ref="G41:H41"/>
    <mergeCell ref="G29:H29"/>
    <mergeCell ref="G5:H5"/>
    <mergeCell ref="G6:H7"/>
    <mergeCell ref="A8:A9"/>
    <mergeCell ref="N7:O7"/>
    <mergeCell ref="N29:O29"/>
    <mergeCell ref="N41:O41"/>
    <mergeCell ref="AN9:AN10"/>
    <mergeCell ref="AI9:AI10"/>
    <mergeCell ref="AJ9:AJ10"/>
    <mergeCell ref="AK9:AK10"/>
    <mergeCell ref="AL9:AL10"/>
    <mergeCell ref="AM9:AM10"/>
    <mergeCell ref="N27:O27"/>
    <mergeCell ref="E6:E7"/>
    <mergeCell ref="AN5:AN6"/>
    <mergeCell ref="AL5:AL6"/>
    <mergeCell ref="T6:T7"/>
    <mergeCell ref="Q5:R5"/>
    <mergeCell ref="AI2:AN3"/>
    <mergeCell ref="AE6:AE7"/>
    <mergeCell ref="Y2:AE3"/>
    <mergeCell ref="AM5:AM6"/>
    <mergeCell ref="Y6:Y7"/>
    <mergeCell ref="Z6:Z7"/>
    <mergeCell ref="AA6:AA7"/>
    <mergeCell ref="AB6:AB7"/>
    <mergeCell ref="AC6:AC7"/>
    <mergeCell ref="AD6:AD7"/>
    <mergeCell ref="AJ5:AJ6"/>
  </mergeCells>
  <conditionalFormatting sqref="Q9">
    <cfRule type="containsText" dxfId="535" priority="213" operator="containsText" text="3 (souhaitable)">
      <formula>NOT(ISERROR(SEARCH("3 (souhaitable)",Q9)))</formula>
    </cfRule>
    <cfRule type="containsText" dxfId="534" priority="214" operator="containsText" text="2">
      <formula>NOT(ISERROR(SEARCH("2",Q9)))</formula>
    </cfRule>
    <cfRule type="containsText" dxfId="533" priority="215" operator="containsText" text="1">
      <formula>NOT(ISERROR(SEARCH("1",Q9)))</formula>
    </cfRule>
  </conditionalFormatting>
  <conditionalFormatting sqref="R9">
    <cfRule type="containsText" dxfId="532" priority="210" operator="containsText" text="3 (souhaitable)">
      <formula>NOT(ISERROR(SEARCH("3 (souhaitable)",R9)))</formula>
    </cfRule>
    <cfRule type="containsText" dxfId="531" priority="211" operator="containsText" text="2">
      <formula>NOT(ISERROR(SEARCH("2",R9)))</formula>
    </cfRule>
    <cfRule type="containsText" dxfId="530" priority="212" operator="containsText" text="1">
      <formula>NOT(ISERROR(SEARCH("1",R9)))</formula>
    </cfRule>
  </conditionalFormatting>
  <conditionalFormatting sqref="Q9:R18">
    <cfRule type="containsText" dxfId="529" priority="207" operator="containsText" text="3 (souhaitable)">
      <formula>NOT(ISERROR(SEARCH("3 (souhaitable)",Q9)))</formula>
    </cfRule>
    <cfRule type="containsText" dxfId="528" priority="208" operator="containsText" text="2">
      <formula>NOT(ISERROR(SEARCH("2",Q9)))</formula>
    </cfRule>
    <cfRule type="containsText" dxfId="527" priority="209" operator="containsText" text="1">
      <formula>NOT(ISERROR(SEARCH("1",Q9)))</formula>
    </cfRule>
  </conditionalFormatting>
  <conditionalFormatting sqref="R9:R18">
    <cfRule type="containsText" dxfId="526" priority="204" operator="containsText" text="3 (souhaitable)">
      <formula>NOT(ISERROR(SEARCH("3 (souhaitable)",R9)))</formula>
    </cfRule>
    <cfRule type="containsText" dxfId="525" priority="205" operator="containsText" text="2">
      <formula>NOT(ISERROR(SEARCH("2",R9)))</formula>
    </cfRule>
    <cfRule type="containsText" dxfId="524" priority="206" operator="containsText" text="1">
      <formula>NOT(ISERROR(SEARCH("1",R9)))</formula>
    </cfRule>
  </conditionalFormatting>
  <conditionalFormatting sqref="Q68:Q70">
    <cfRule type="containsText" dxfId="523" priority="177" operator="containsText" text="3 (souhaitable)">
      <formula>NOT(ISERROR(SEARCH("3 (souhaitable)",Q68)))</formula>
    </cfRule>
    <cfRule type="containsText" dxfId="522" priority="178" operator="containsText" text="2">
      <formula>NOT(ISERROR(SEARCH("2",Q68)))</formula>
    </cfRule>
    <cfRule type="containsText" dxfId="521" priority="179" operator="containsText" text="1">
      <formula>NOT(ISERROR(SEARCH("1",Q68)))</formula>
    </cfRule>
  </conditionalFormatting>
  <conditionalFormatting sqref="R68:R70">
    <cfRule type="containsText" dxfId="520" priority="174" operator="containsText" text="3 (souhaitable)">
      <formula>NOT(ISERROR(SEARCH("3 (souhaitable)",R68)))</formula>
    </cfRule>
    <cfRule type="containsText" dxfId="519" priority="175" operator="containsText" text="2">
      <formula>NOT(ISERROR(SEARCH("2",R68)))</formula>
    </cfRule>
    <cfRule type="containsText" dxfId="518" priority="176" operator="containsText" text="1">
      <formula>NOT(ISERROR(SEARCH("1",R68)))</formula>
    </cfRule>
  </conditionalFormatting>
  <conditionalFormatting sqref="Q30:Q31 Q37:Q38 Q40">
    <cfRule type="containsText" dxfId="517" priority="195" operator="containsText" text="3 (souhaitable)">
      <formula>NOT(ISERROR(SEARCH("3 (souhaitable)",Q30)))</formula>
    </cfRule>
    <cfRule type="containsText" dxfId="516" priority="196" operator="containsText" text="2">
      <formula>NOT(ISERROR(SEARCH("2",Q30)))</formula>
    </cfRule>
    <cfRule type="containsText" dxfId="515" priority="197" operator="containsText" text="1">
      <formula>NOT(ISERROR(SEARCH("1",Q30)))</formula>
    </cfRule>
  </conditionalFormatting>
  <conditionalFormatting sqref="R30:R31 R37:R38 R40">
    <cfRule type="containsText" dxfId="514" priority="192" operator="containsText" text="3 (souhaitable)">
      <formula>NOT(ISERROR(SEARCH("3 (souhaitable)",R30)))</formula>
    </cfRule>
    <cfRule type="containsText" dxfId="513" priority="193" operator="containsText" text="2">
      <formula>NOT(ISERROR(SEARCH("2",R30)))</formula>
    </cfRule>
    <cfRule type="containsText" dxfId="512" priority="194" operator="containsText" text="1">
      <formula>NOT(ISERROR(SEARCH("1",R30)))</formula>
    </cfRule>
  </conditionalFormatting>
  <conditionalFormatting sqref="Q44:Q45 Q51:Q54">
    <cfRule type="containsText" dxfId="511" priority="189" operator="containsText" text="3 (souhaitable)">
      <formula>NOT(ISERROR(SEARCH("3 (souhaitable)",Q44)))</formula>
    </cfRule>
    <cfRule type="containsText" dxfId="510" priority="190" operator="containsText" text="2">
      <formula>NOT(ISERROR(SEARCH("2",Q44)))</formula>
    </cfRule>
    <cfRule type="containsText" dxfId="509" priority="191" operator="containsText" text="1">
      <formula>NOT(ISERROR(SEARCH("1",Q44)))</formula>
    </cfRule>
  </conditionalFormatting>
  <conditionalFormatting sqref="R44:R45 R51:R54">
    <cfRule type="containsText" dxfId="508" priority="186" operator="containsText" text="3 (souhaitable)">
      <formula>NOT(ISERROR(SEARCH("3 (souhaitable)",R44)))</formula>
    </cfRule>
    <cfRule type="containsText" dxfId="507" priority="187" operator="containsText" text="2">
      <formula>NOT(ISERROR(SEARCH("2",R44)))</formula>
    </cfRule>
    <cfRule type="containsText" dxfId="506" priority="188" operator="containsText" text="1">
      <formula>NOT(ISERROR(SEARCH("1",R44)))</formula>
    </cfRule>
  </conditionalFormatting>
  <conditionalFormatting sqref="Q58:Q64">
    <cfRule type="containsText" dxfId="505" priority="183" operator="containsText" text="3 (souhaitable)">
      <formula>NOT(ISERROR(SEARCH("3 (souhaitable)",Q58)))</formula>
    </cfRule>
    <cfRule type="containsText" dxfId="504" priority="184" operator="containsText" text="2">
      <formula>NOT(ISERROR(SEARCH("2",Q58)))</formula>
    </cfRule>
    <cfRule type="containsText" dxfId="503" priority="185" operator="containsText" text="1">
      <formula>NOT(ISERROR(SEARCH("1",Q58)))</formula>
    </cfRule>
  </conditionalFormatting>
  <conditionalFormatting sqref="R58:R64">
    <cfRule type="containsText" dxfId="502" priority="180" operator="containsText" text="3 (souhaitable)">
      <formula>NOT(ISERROR(SEARCH("3 (souhaitable)",R58)))</formula>
    </cfRule>
    <cfRule type="containsText" dxfId="501" priority="181" operator="containsText" text="2">
      <formula>NOT(ISERROR(SEARCH("2",R58)))</formula>
    </cfRule>
    <cfRule type="containsText" dxfId="500" priority="182" operator="containsText" text="1">
      <formula>NOT(ISERROR(SEARCH("1",R58)))</formula>
    </cfRule>
  </conditionalFormatting>
  <conditionalFormatting sqref="R23:R26">
    <cfRule type="containsText" dxfId="499" priority="111" operator="containsText" text="3 (souhaitable)">
      <formula>NOT(ISERROR(SEARCH("3 (souhaitable)",R23)))</formula>
    </cfRule>
    <cfRule type="containsText" dxfId="498" priority="112" operator="containsText" text="2">
      <formula>NOT(ISERROR(SEARCH("2",R23)))</formula>
    </cfRule>
    <cfRule type="containsText" dxfId="497" priority="113" operator="containsText" text="1">
      <formula>NOT(ISERROR(SEARCH("1",R23)))</formula>
    </cfRule>
  </conditionalFormatting>
  <conditionalFormatting sqref="Q32:R36">
    <cfRule type="containsText" dxfId="496" priority="108" operator="containsText" text="3 (souhaitable)">
      <formula>NOT(ISERROR(SEARCH("3 (souhaitable)",Q32)))</formula>
    </cfRule>
    <cfRule type="containsText" dxfId="495" priority="109" operator="containsText" text="2">
      <formula>NOT(ISERROR(SEARCH("2",Q32)))</formula>
    </cfRule>
    <cfRule type="containsText" dxfId="494" priority="110" operator="containsText" text="1">
      <formula>NOT(ISERROR(SEARCH("1",Q32)))</formula>
    </cfRule>
  </conditionalFormatting>
  <conditionalFormatting sqref="T9:T18">
    <cfRule type="containsText" dxfId="493" priority="150" operator="containsText" text="3 (souhaitable)">
      <formula>NOT(ISERROR(SEARCH("3 (souhaitable)",T9)))</formula>
    </cfRule>
    <cfRule type="containsText" dxfId="492" priority="151" operator="containsText" text="2">
      <formula>NOT(ISERROR(SEARCH("2",T9)))</formula>
    </cfRule>
    <cfRule type="containsText" dxfId="491" priority="152" operator="containsText" text="1">
      <formula>NOT(ISERROR(SEARCH("1",T9)))</formula>
    </cfRule>
  </conditionalFormatting>
  <conditionalFormatting sqref="R46:R50">
    <cfRule type="containsText" dxfId="490" priority="93" operator="containsText" text="3 (souhaitable)">
      <formula>NOT(ISERROR(SEARCH("3 (souhaitable)",R46)))</formula>
    </cfRule>
    <cfRule type="containsText" dxfId="489" priority="94" operator="containsText" text="2">
      <formula>NOT(ISERROR(SEARCH("2",R46)))</formula>
    </cfRule>
    <cfRule type="containsText" dxfId="488" priority="95" operator="containsText" text="1">
      <formula>NOT(ISERROR(SEARCH("1",R46)))</formula>
    </cfRule>
  </conditionalFormatting>
  <conditionalFormatting sqref="R32:R36">
    <cfRule type="containsText" dxfId="487" priority="105" operator="containsText" text="3 (souhaitable)">
      <formula>NOT(ISERROR(SEARCH("3 (souhaitable)",R32)))</formula>
    </cfRule>
    <cfRule type="containsText" dxfId="486" priority="106" operator="containsText" text="2">
      <formula>NOT(ISERROR(SEARCH("2",R32)))</formula>
    </cfRule>
    <cfRule type="containsText" dxfId="485" priority="107" operator="containsText" text="1">
      <formula>NOT(ISERROR(SEARCH("1",R32)))</formula>
    </cfRule>
  </conditionalFormatting>
  <conditionalFormatting sqref="T20:T26">
    <cfRule type="containsText" dxfId="484" priority="129" operator="containsText" text="3 (souhaitable)">
      <formula>NOT(ISERROR(SEARCH("3 (souhaitable)",T20)))</formula>
    </cfRule>
    <cfRule type="containsText" dxfId="483" priority="130" operator="containsText" text="2">
      <formula>NOT(ISERROR(SEARCH("2",T20)))</formula>
    </cfRule>
    <cfRule type="containsText" dxfId="482" priority="131" operator="containsText" text="1">
      <formula>NOT(ISERROR(SEARCH("1",T20)))</formula>
    </cfRule>
  </conditionalFormatting>
  <conditionalFormatting sqref="T30:T40">
    <cfRule type="containsText" dxfId="481" priority="126" operator="containsText" text="3 (souhaitable)">
      <formula>NOT(ISERROR(SEARCH("3 (souhaitable)",T30)))</formula>
    </cfRule>
    <cfRule type="containsText" dxfId="480" priority="127" operator="containsText" text="2">
      <formula>NOT(ISERROR(SEARCH("2",T30)))</formula>
    </cfRule>
    <cfRule type="containsText" dxfId="479" priority="128" operator="containsText" text="1">
      <formula>NOT(ISERROR(SEARCH("1",T30)))</formula>
    </cfRule>
  </conditionalFormatting>
  <conditionalFormatting sqref="T44:T54">
    <cfRule type="containsText" dxfId="478" priority="123" operator="containsText" text="3 (souhaitable)">
      <formula>NOT(ISERROR(SEARCH("3 (souhaitable)",T44)))</formula>
    </cfRule>
    <cfRule type="containsText" dxfId="477" priority="124" operator="containsText" text="2">
      <formula>NOT(ISERROR(SEARCH("2",T44)))</formula>
    </cfRule>
    <cfRule type="containsText" dxfId="476" priority="125" operator="containsText" text="1">
      <formula>NOT(ISERROR(SEARCH("1",T44)))</formula>
    </cfRule>
  </conditionalFormatting>
  <conditionalFormatting sqref="T58:T64">
    <cfRule type="containsText" dxfId="475" priority="120" operator="containsText" text="3 (souhaitable)">
      <formula>NOT(ISERROR(SEARCH("3 (souhaitable)",T58)))</formula>
    </cfRule>
    <cfRule type="containsText" dxfId="474" priority="121" operator="containsText" text="2">
      <formula>NOT(ISERROR(SEARCH("2",T58)))</formula>
    </cfRule>
    <cfRule type="containsText" dxfId="473" priority="122" operator="containsText" text="1">
      <formula>NOT(ISERROR(SEARCH("1",T58)))</formula>
    </cfRule>
  </conditionalFormatting>
  <conditionalFormatting sqref="T68:T70">
    <cfRule type="containsText" dxfId="472" priority="117" operator="containsText" text="3 (souhaitable)">
      <formula>NOT(ISERROR(SEARCH("3 (souhaitable)",T68)))</formula>
    </cfRule>
    <cfRule type="containsText" dxfId="471" priority="118" operator="containsText" text="2">
      <formula>NOT(ISERROR(SEARCH("2",T68)))</formula>
    </cfRule>
    <cfRule type="containsText" dxfId="470" priority="119" operator="containsText" text="1">
      <formula>NOT(ISERROR(SEARCH("1",T68)))</formula>
    </cfRule>
  </conditionalFormatting>
  <conditionalFormatting sqref="Q23:R26">
    <cfRule type="containsText" dxfId="469" priority="114" operator="containsText" text="3 (souhaitable)">
      <formula>NOT(ISERROR(SEARCH("3 (souhaitable)",Q23)))</formula>
    </cfRule>
    <cfRule type="containsText" dxfId="468" priority="115" operator="containsText" text="2">
      <formula>NOT(ISERROR(SEARCH("2",Q23)))</formula>
    </cfRule>
    <cfRule type="containsText" dxfId="467" priority="116" operator="containsText" text="1">
      <formula>NOT(ISERROR(SEARCH("1",Q23)))</formula>
    </cfRule>
  </conditionalFormatting>
  <conditionalFormatting sqref="Q39:R39">
    <cfRule type="containsText" dxfId="466" priority="102" operator="containsText" text="3 (souhaitable)">
      <formula>NOT(ISERROR(SEARCH("3 (souhaitable)",Q39)))</formula>
    </cfRule>
    <cfRule type="containsText" dxfId="465" priority="103" operator="containsText" text="2">
      <formula>NOT(ISERROR(SEARCH("2",Q39)))</formula>
    </cfRule>
    <cfRule type="containsText" dxfId="464" priority="104" operator="containsText" text="1">
      <formula>NOT(ISERROR(SEARCH("1",Q39)))</formula>
    </cfRule>
  </conditionalFormatting>
  <conditionalFormatting sqref="R39">
    <cfRule type="containsText" dxfId="463" priority="99" operator="containsText" text="3 (souhaitable)">
      <formula>NOT(ISERROR(SEARCH("3 (souhaitable)",R39)))</formula>
    </cfRule>
    <cfRule type="containsText" dxfId="462" priority="100" operator="containsText" text="2">
      <formula>NOT(ISERROR(SEARCH("2",R39)))</formula>
    </cfRule>
    <cfRule type="containsText" dxfId="461" priority="101" operator="containsText" text="1">
      <formula>NOT(ISERROR(SEARCH("1",R39)))</formula>
    </cfRule>
  </conditionalFormatting>
  <conditionalFormatting sqref="Q46:R50">
    <cfRule type="containsText" dxfId="460" priority="96" operator="containsText" text="3 (souhaitable)">
      <formula>NOT(ISERROR(SEARCH("3 (souhaitable)",Q46)))</formula>
    </cfRule>
    <cfRule type="containsText" dxfId="459" priority="97" operator="containsText" text="2">
      <formula>NOT(ISERROR(SEARCH("2",Q46)))</formula>
    </cfRule>
    <cfRule type="containsText" dxfId="458" priority="98" operator="containsText" text="1">
      <formula>NOT(ISERROR(SEARCH("1",Q46)))</formula>
    </cfRule>
  </conditionalFormatting>
  <conditionalFormatting sqref="Y11">
    <cfRule type="cellIs" dxfId="457" priority="92" operator="equal">
      <formula>"jj-mm-aaaa"</formula>
    </cfRule>
  </conditionalFormatting>
  <conditionalFormatting sqref="Y8:Y35">
    <cfRule type="cellIs" dxfId="456" priority="91" operator="equal">
      <formula>"jj-mm-aaaa"</formula>
    </cfRule>
  </conditionalFormatting>
  <conditionalFormatting sqref="AA8">
    <cfRule type="cellIs" dxfId="455" priority="90" operator="equal">
      <formula>"Effectué"</formula>
    </cfRule>
  </conditionalFormatting>
  <conditionalFormatting sqref="Z8">
    <cfRule type="expression" dxfId="454" priority="89">
      <formula>AA8="Effectué"</formula>
    </cfRule>
  </conditionalFormatting>
  <conditionalFormatting sqref="AA14:AA35">
    <cfRule type="cellIs" dxfId="453" priority="88" operator="equal">
      <formula>"Effectué"</formula>
    </cfRule>
  </conditionalFormatting>
  <conditionalFormatting sqref="Z9:Z35">
    <cfRule type="expression" dxfId="452" priority="87">
      <formula>AA9="Effectué"</formula>
    </cfRule>
  </conditionalFormatting>
  <conditionalFormatting sqref="Y36:Y39">
    <cfRule type="cellIs" dxfId="451" priority="86" operator="equal">
      <formula>"jj-mm-aaaa"</formula>
    </cfRule>
  </conditionalFormatting>
  <conditionalFormatting sqref="AA36:AA39">
    <cfRule type="cellIs" dxfId="450" priority="85" operator="equal">
      <formula>"Effectué"</formula>
    </cfRule>
  </conditionalFormatting>
  <conditionalFormatting sqref="Z36:Z39">
    <cfRule type="expression" dxfId="449" priority="84">
      <formula>AA36="Effectué"</formula>
    </cfRule>
  </conditionalFormatting>
  <conditionalFormatting sqref="Y40:Y43">
    <cfRule type="cellIs" dxfId="448" priority="83" operator="equal">
      <formula>"jj-mm-aaaa"</formula>
    </cfRule>
  </conditionalFormatting>
  <conditionalFormatting sqref="AA40:AA43">
    <cfRule type="cellIs" dxfId="447" priority="82" operator="equal">
      <formula>"Effectué"</formula>
    </cfRule>
  </conditionalFormatting>
  <conditionalFormatting sqref="Z40:Z43">
    <cfRule type="expression" dxfId="446" priority="81">
      <formula>AA40="Effectué"</formula>
    </cfRule>
  </conditionalFormatting>
  <conditionalFormatting sqref="Y44:Y47">
    <cfRule type="cellIs" dxfId="445" priority="80" operator="equal">
      <formula>"jj-mm-aaaa"</formula>
    </cfRule>
  </conditionalFormatting>
  <conditionalFormatting sqref="AA44:AA47">
    <cfRule type="cellIs" dxfId="444" priority="79" operator="equal">
      <formula>"Effectué"</formula>
    </cfRule>
  </conditionalFormatting>
  <conditionalFormatting sqref="Z44:Z47">
    <cfRule type="expression" dxfId="443" priority="78">
      <formula>AA44="Effectué"</formula>
    </cfRule>
  </conditionalFormatting>
  <conditionalFormatting sqref="Y48:Y107">
    <cfRule type="cellIs" dxfId="442" priority="77" operator="equal">
      <formula>"jj-mm-aaaa"</formula>
    </cfRule>
  </conditionalFormatting>
  <conditionalFormatting sqref="AA48:AA107">
    <cfRule type="cellIs" dxfId="441" priority="76" operator="equal">
      <formula>"Effectué"</formula>
    </cfRule>
  </conditionalFormatting>
  <conditionalFormatting sqref="Z48:Z107">
    <cfRule type="expression" dxfId="440" priority="75">
      <formula>AA48="Effectué"</formula>
    </cfRule>
  </conditionalFormatting>
  <conditionalFormatting sqref="Y108:Y157">
    <cfRule type="cellIs" dxfId="439" priority="74" operator="equal">
      <formula>"jj-mm-aaaa"</formula>
    </cfRule>
  </conditionalFormatting>
  <conditionalFormatting sqref="AA108:AA157">
    <cfRule type="cellIs" dxfId="438" priority="73" operator="equal">
      <formula>"Effectué"</formula>
    </cfRule>
  </conditionalFormatting>
  <conditionalFormatting sqref="Z108:Z157">
    <cfRule type="expression" dxfId="437" priority="72">
      <formula>AA108="Effectué"</formula>
    </cfRule>
  </conditionalFormatting>
  <conditionalFormatting sqref="AI14">
    <cfRule type="cellIs" dxfId="436" priority="71" operator="equal">
      <formula>"jj-mm-aaaa"</formula>
    </cfRule>
  </conditionalFormatting>
  <conditionalFormatting sqref="AI11:AI38">
    <cfRule type="cellIs" dxfId="435" priority="70" operator="equal">
      <formula>"jj-mm-aaaa"</formula>
    </cfRule>
  </conditionalFormatting>
  <conditionalFormatting sqref="AI39:AI42">
    <cfRule type="cellIs" dxfId="434" priority="65" operator="equal">
      <formula>"jj-mm-aaaa"</formula>
    </cfRule>
  </conditionalFormatting>
  <conditionalFormatting sqref="AI43:AI46">
    <cfRule type="cellIs" dxfId="433" priority="62" operator="equal">
      <formula>"jj-mm-aaaa"</formula>
    </cfRule>
  </conditionalFormatting>
  <conditionalFormatting sqref="AI47:AI50">
    <cfRule type="cellIs" dxfId="432" priority="59" operator="equal">
      <formula>"jj-mm-aaaa"</formula>
    </cfRule>
  </conditionalFormatting>
  <conditionalFormatting sqref="AI51:AI110">
    <cfRule type="cellIs" dxfId="431" priority="56" operator="equal">
      <formula>"jj-mm-aaaa"</formula>
    </cfRule>
  </conditionalFormatting>
  <conditionalFormatting sqref="AI111:AI160">
    <cfRule type="cellIs" dxfId="430" priority="53" operator="equal">
      <formula>"jj-mm-aaaa"</formula>
    </cfRule>
  </conditionalFormatting>
  <conditionalFormatting sqref="AK11">
    <cfRule type="cellIs" dxfId="429" priority="40" operator="equal">
      <formula>"Effectué"</formula>
    </cfRule>
  </conditionalFormatting>
  <conditionalFormatting sqref="AJ11">
    <cfRule type="expression" dxfId="428" priority="39">
      <formula>AK11="Effectué"</formula>
    </cfRule>
  </conditionalFormatting>
  <conditionalFormatting sqref="AK11">
    <cfRule type="cellIs" dxfId="427" priority="38" operator="equal">
      <formula>"Non Effectué"</formula>
    </cfRule>
  </conditionalFormatting>
  <conditionalFormatting sqref="AJ11">
    <cfRule type="expression" dxfId="426" priority="37">
      <formula>AND(AK11="Non effectué",AJ11&gt;0)</formula>
    </cfRule>
  </conditionalFormatting>
  <conditionalFormatting sqref="AL12:AL160">
    <cfRule type="cellIs" dxfId="425" priority="28" operator="equal">
      <formula>"Ex: Acompte salle de réception"</formula>
    </cfRule>
  </conditionalFormatting>
  <conditionalFormatting sqref="AJ12:AJ160">
    <cfRule type="expression" dxfId="424" priority="26">
      <formula>AK12="Effectué"</formula>
    </cfRule>
  </conditionalFormatting>
  <conditionalFormatting sqref="AJ12:AJ160">
    <cfRule type="expression" dxfId="423" priority="25">
      <formula>AND(AK12="Non effectué",AJ12&gt;0)</formula>
    </cfRule>
  </conditionalFormatting>
  <conditionalFormatting sqref="AK12:AK160">
    <cfRule type="cellIs" dxfId="422" priority="24" operator="equal">
      <formula>"Effectué"</formula>
    </cfRule>
  </conditionalFormatting>
  <conditionalFormatting sqref="AK12:AK160">
    <cfRule type="cellIs" dxfId="421" priority="23" operator="equal">
      <formula>"Non Effectué"</formula>
    </cfRule>
  </conditionalFormatting>
  <conditionalFormatting sqref="AM12:AM160">
    <cfRule type="cellIs" dxfId="420" priority="22" operator="equal">
      <formula>"EVENT-LOCATION"</formula>
    </cfRule>
  </conditionalFormatting>
  <conditionalFormatting sqref="AL11">
    <cfRule type="cellIs" dxfId="419" priority="21" operator="equal">
      <formula>"Ex: Acompte salle de réception"</formula>
    </cfRule>
  </conditionalFormatting>
  <conditionalFormatting sqref="AM11">
    <cfRule type="cellIs" dxfId="418" priority="20" operator="equal">
      <formula>"EVENT-LOCATION"</formula>
    </cfRule>
  </conditionalFormatting>
  <conditionalFormatting sqref="Q10:Q15">
    <cfRule type="containsText" dxfId="417" priority="17" operator="containsText" text="3 (souhaitable)">
      <formula>NOT(ISERROR(SEARCH("3 (souhaitable)",Q10)))</formula>
    </cfRule>
    <cfRule type="containsText" dxfId="416" priority="18" operator="containsText" text="2">
      <formula>NOT(ISERROR(SEARCH("2",Q10)))</formula>
    </cfRule>
    <cfRule type="containsText" dxfId="415" priority="19" operator="containsText" text="1">
      <formula>NOT(ISERROR(SEARCH("1",Q10)))</formula>
    </cfRule>
  </conditionalFormatting>
  <conditionalFormatting sqref="R10:R15">
    <cfRule type="containsText" dxfId="414" priority="14" operator="containsText" text="3 (souhaitable)">
      <formula>NOT(ISERROR(SEARCH("3 (souhaitable)",R10)))</formula>
    </cfRule>
    <cfRule type="containsText" dxfId="413" priority="15" operator="containsText" text="2">
      <formula>NOT(ISERROR(SEARCH("2",R10)))</formula>
    </cfRule>
    <cfRule type="containsText" dxfId="412" priority="16" operator="containsText" text="1">
      <formula>NOT(ISERROR(SEARCH("1",R10)))</formula>
    </cfRule>
  </conditionalFormatting>
  <conditionalFormatting sqref="Q20:Q22">
    <cfRule type="containsText" dxfId="411" priority="11" operator="containsText" text="3 (souhaitable)">
      <formula>NOT(ISERROR(SEARCH("3 (souhaitable)",Q20)))</formula>
    </cfRule>
    <cfRule type="containsText" dxfId="410" priority="12" operator="containsText" text="2">
      <formula>NOT(ISERROR(SEARCH("2",Q20)))</formula>
    </cfRule>
    <cfRule type="containsText" dxfId="409" priority="13" operator="containsText" text="1">
      <formula>NOT(ISERROR(SEARCH("1",Q20)))</formula>
    </cfRule>
  </conditionalFormatting>
  <conditionalFormatting sqref="R20:R22">
    <cfRule type="containsText" dxfId="408" priority="8" operator="containsText" text="3 (souhaitable)">
      <formula>NOT(ISERROR(SEARCH("3 (souhaitable)",R20)))</formula>
    </cfRule>
    <cfRule type="containsText" dxfId="407" priority="9" operator="containsText" text="2">
      <formula>NOT(ISERROR(SEARCH("2",R20)))</formula>
    </cfRule>
    <cfRule type="containsText" dxfId="406" priority="10" operator="containsText" text="1">
      <formula>NOT(ISERROR(SEARCH("1",R20)))</formula>
    </cfRule>
  </conditionalFormatting>
  <conditionalFormatting sqref="Q20:R22">
    <cfRule type="containsText" dxfId="405" priority="5" operator="containsText" text="3 (souhaitable)">
      <formula>NOT(ISERROR(SEARCH("3 (souhaitable)",Q20)))</formula>
    </cfRule>
    <cfRule type="containsText" dxfId="404" priority="6" operator="containsText" text="2">
      <formula>NOT(ISERROR(SEARCH("2",Q20)))</formula>
    </cfRule>
    <cfRule type="containsText" dxfId="403" priority="7" operator="containsText" text="1">
      <formula>NOT(ISERROR(SEARCH("1",Q20)))</formula>
    </cfRule>
  </conditionalFormatting>
  <conditionalFormatting sqref="R20:R22">
    <cfRule type="containsText" dxfId="402" priority="2" operator="containsText" text="3 (souhaitable)">
      <formula>NOT(ISERROR(SEARCH("3 (souhaitable)",R20)))</formula>
    </cfRule>
    <cfRule type="containsText" dxfId="401" priority="3" operator="containsText" text="2">
      <formula>NOT(ISERROR(SEARCH("2",R20)))</formula>
    </cfRule>
    <cfRule type="containsText" dxfId="400" priority="4" operator="containsText" text="1">
      <formula>NOT(ISERROR(SEARCH("1",R20)))</formula>
    </cfRule>
  </conditionalFormatting>
  <conditionalFormatting sqref="AA9:AA13">
    <cfRule type="cellIs" dxfId="399" priority="1" operator="equal">
      <formula>"Effectué"</formula>
    </cfRule>
  </conditionalFormatting>
  <dataValidations count="1">
    <dataValidation allowBlank="1" showInputMessage="1" sqref="AM11:AM160"/>
  </dataValidations>
  <hyperlinks>
    <hyperlink ref="A5" location="'Budget Gold'!A1" tooltip="Accès au Budget Gold" display="Accès au Budget"/>
    <hyperlink ref="A6" location="Simulateur!A1" tooltip="Simulateur d'épargne" display="Simulateur d'épargne"/>
    <hyperlink ref="A3" location="Menu!A1" tooltip="Accès au Menu Général" display="Accès au MENU"/>
    <hyperlink ref="A8:A9" location="'Menu Mariage'!A1" tooltip="Accès au Menu de Mariage Gold" display="Configurer          Mariage Gold"/>
    <hyperlink ref="A11" location="Mariage!AC1" tooltip="Accès au plan de financement" display="Plan de financement"/>
    <hyperlink ref="AH2" location="Mariage!A1" display="Retour"/>
    <hyperlink ref="X2" location="Mariage!A1" display="Retour"/>
    <hyperlink ref="A13" location="Mariage!AK2" tooltip="Accès au plan des décaissements" display="Plan de décaissement"/>
    <hyperlink ref="K9" r:id="rId1" tooltip="Voir le lien web (si configuré)"/>
    <hyperlink ref="K10:K18" r:id="rId2" tooltip="Voir le lien web (si configuré)" display="Voir"/>
    <hyperlink ref="K10" r:id="rId3" tooltip="Voir le lien web (si configuré)"/>
    <hyperlink ref="K11" r:id="rId4" tooltip="Voir le lien web (si configuré)"/>
    <hyperlink ref="K12" r:id="rId5" tooltip="Voir le lien web (si configuré)"/>
    <hyperlink ref="K13" r:id="rId6" tooltip="Voir le lien web (si configuré)"/>
    <hyperlink ref="K14" r:id="rId7" tooltip="Voir le lien web (si configuré)"/>
    <hyperlink ref="K15" r:id="rId8" tooltip="Voir le lien web (si configuré)"/>
    <hyperlink ref="K16" r:id="rId9" tooltip="Voir le lien web (si configuré)"/>
    <hyperlink ref="K17" r:id="rId10" tooltip="Voir le lien web (si configuré)"/>
    <hyperlink ref="K18" r:id="rId11" tooltip="Voir le lien web (si configuré)"/>
    <hyperlink ref="M10" r:id="rId12" tooltip="Voir le lien web (si configuré)"/>
    <hyperlink ref="O10" r:id="rId13" tooltip="Voir le lien web (si configuré)"/>
    <hyperlink ref="M11" r:id="rId14" tooltip="Voir le lien web (si configuré)"/>
    <hyperlink ref="O11" r:id="rId15" tooltip="Voir le lien web (si configuré)"/>
    <hyperlink ref="M12" r:id="rId16" tooltip="Voir le lien web (si configuré)"/>
    <hyperlink ref="O12" r:id="rId17" tooltip="Voir le lien web (si configuré)"/>
    <hyperlink ref="M13" r:id="rId18" tooltip="Voir le lien web (si configuré)"/>
    <hyperlink ref="O13" r:id="rId19" tooltip="Voir le lien web (si configuré)"/>
    <hyperlink ref="M14" r:id="rId20" tooltip="Voir le lien web (si configuré)"/>
    <hyperlink ref="O14" r:id="rId21" tooltip="Voir le lien web (si configuré)"/>
    <hyperlink ref="M15" r:id="rId22" tooltip="Voir le lien web (si configuré)"/>
    <hyperlink ref="O15" r:id="rId23" tooltip="Voir le lien web (si configuré)"/>
    <hyperlink ref="M16" r:id="rId24" tooltip="Voir le lien web (si configuré)"/>
    <hyperlink ref="O16" r:id="rId25" tooltip="Voir le lien web (si configuré)"/>
    <hyperlink ref="M17" r:id="rId26" tooltip="Voir le lien web (si configuré)"/>
    <hyperlink ref="O17" r:id="rId27" tooltip="Voir le lien web (si configuré)"/>
    <hyperlink ref="M18" r:id="rId28" tooltip="Voir le lien web (si configuré)"/>
    <hyperlink ref="O18" r:id="rId29" tooltip="Voir le lien web (si configuré)"/>
    <hyperlink ref="M9" r:id="rId30" tooltip="Voir le lien web (si configuré)"/>
    <hyperlink ref="O9" r:id="rId31" tooltip="Voir le lien web (si configuré)"/>
    <hyperlink ref="K20" r:id="rId32" tooltip="Voir le lien web (si configuré)"/>
    <hyperlink ref="K21" r:id="rId33" tooltip="Voir le lien web (si configuré)"/>
    <hyperlink ref="K22" r:id="rId34" tooltip="Voir le lien web (si configuré)"/>
    <hyperlink ref="K23" r:id="rId35" tooltip="Voir le lien web (si configuré)"/>
    <hyperlink ref="K24" r:id="rId36" tooltip="Voir le lien web (si configuré)"/>
    <hyperlink ref="K25" r:id="rId37" tooltip="Voir le lien web (si configuré)"/>
    <hyperlink ref="K26" r:id="rId38" tooltip="Voir le lien web (si configuré)"/>
    <hyperlink ref="M20" r:id="rId39" tooltip="Voir le lien web (si configuré)"/>
    <hyperlink ref="M21" r:id="rId40" tooltip="Voir le lien web (si configuré)"/>
    <hyperlink ref="M22" r:id="rId41" tooltip="Voir le lien web (si configuré)"/>
    <hyperlink ref="M23" r:id="rId42" tooltip="Voir le lien web (si configuré)"/>
    <hyperlink ref="M24" r:id="rId43" tooltip="Voir le lien web (si configuré)"/>
    <hyperlink ref="M25" r:id="rId44" tooltip="Voir le lien web (si configuré)"/>
    <hyperlink ref="M26" r:id="rId45" tooltip="Voir le lien web (si configuré)"/>
    <hyperlink ref="O20" r:id="rId46" tooltip="Voir le lien web (si configuré)"/>
    <hyperlink ref="O21" r:id="rId47" tooltip="Voir le lien web (si configuré)"/>
    <hyperlink ref="O22" r:id="rId48" tooltip="Voir le lien web (si configuré)"/>
    <hyperlink ref="O23" r:id="rId49" tooltip="Voir le lien web (si configuré)"/>
    <hyperlink ref="O24" r:id="rId50" tooltip="Voir le lien web (si configuré)"/>
    <hyperlink ref="O25" r:id="rId51" tooltip="Voir le lien web (si configuré)"/>
    <hyperlink ref="O26" r:id="rId52" tooltip="Voir le lien web (si configuré)"/>
    <hyperlink ref="K30" r:id="rId53" tooltip="Voir le lien web (si configuré)"/>
    <hyperlink ref="K31" r:id="rId54" tooltip="Voir le lien web (si configuré)"/>
    <hyperlink ref="K32" r:id="rId55" tooltip="Voir le lien web (si configuré)"/>
    <hyperlink ref="K33" r:id="rId56" tooltip="Voir le lien web (si configuré)"/>
    <hyperlink ref="K34" r:id="rId57" tooltip="Voir le lien web (si configuré)"/>
    <hyperlink ref="K35" r:id="rId58" tooltip="Voir le lien web (si configuré)"/>
    <hyperlink ref="K36" r:id="rId59" tooltip="Voir le lien web (si configuré)"/>
    <hyperlink ref="K37" r:id="rId60" tooltip="Voir le lien web (si configuré)"/>
    <hyperlink ref="K38" r:id="rId61" tooltip="Voir le lien web (si configuré)"/>
    <hyperlink ref="K39" r:id="rId62" tooltip="Voir le lien web (si configuré)"/>
    <hyperlink ref="K40" r:id="rId63" tooltip="Voir le lien web (si configuré)"/>
    <hyperlink ref="M30" r:id="rId64" tooltip="Voir le lien web (si configuré)"/>
    <hyperlink ref="M31" r:id="rId65" tooltip="Voir le lien web (si configuré)"/>
    <hyperlink ref="M32" r:id="rId66" tooltip="Voir le lien web (si configuré)"/>
    <hyperlink ref="M33" r:id="rId67" tooltip="Voir le lien web (si configuré)"/>
    <hyperlink ref="M34" r:id="rId68" tooltip="Voir le lien web (si configuré)"/>
    <hyperlink ref="M35" r:id="rId69" tooltip="Voir le lien web (si configuré)"/>
    <hyperlink ref="M36" r:id="rId70" tooltip="Voir le lien web (si configuré)"/>
    <hyperlink ref="M37" r:id="rId71" tooltip="Voir le lien web (si configuré)"/>
    <hyperlink ref="M38" r:id="rId72" tooltip="Voir le lien web (si configuré)"/>
    <hyperlink ref="M39" r:id="rId73" tooltip="Voir le lien web (si configuré)"/>
    <hyperlink ref="M40" r:id="rId74" tooltip="Voir le lien web (si configuré)"/>
    <hyperlink ref="O30" r:id="rId75" tooltip="Voir le lien web (si configuré)"/>
    <hyperlink ref="O31" r:id="rId76" tooltip="Voir le lien web (si configuré)"/>
    <hyperlink ref="O32" r:id="rId77" tooltip="Voir le lien web (si configuré)"/>
    <hyperlink ref="O33" r:id="rId78" tooltip="Voir le lien web (si configuré)"/>
    <hyperlink ref="O34" r:id="rId79" tooltip="Voir le lien web (si configuré)"/>
    <hyperlink ref="O35" r:id="rId80" tooltip="Voir le lien web (si configuré)"/>
    <hyperlink ref="O36" r:id="rId81" tooltip="Voir le lien web (si configuré)"/>
    <hyperlink ref="O37" r:id="rId82" tooltip="Voir le lien web (si configuré)"/>
    <hyperlink ref="O38" r:id="rId83" tooltip="Voir le lien web (si configuré)"/>
    <hyperlink ref="O39" r:id="rId84" tooltip="Voir le lien web (si configuré)"/>
    <hyperlink ref="O40" r:id="rId85" tooltip="Voir le lien web (si configuré)"/>
    <hyperlink ref="K44" r:id="rId86" tooltip="Voir le lien web (si configuré)"/>
    <hyperlink ref="K45" r:id="rId87" tooltip="Voir le lien web (si configuré)"/>
    <hyperlink ref="K46" r:id="rId88" tooltip="Voir le lien web (si configuré)"/>
    <hyperlink ref="K47" r:id="rId89" tooltip="Voir le lien web (si configuré)"/>
    <hyperlink ref="K48" r:id="rId90" tooltip="Voir le lien web (si configuré)"/>
    <hyperlink ref="K49" r:id="rId91" tooltip="Voir le lien web (si configuré)"/>
    <hyperlink ref="K50" r:id="rId92" tooltip="Voir le lien web (si configuré)"/>
    <hyperlink ref="K51" r:id="rId93" tooltip="Voir le lien web (si configuré)"/>
    <hyperlink ref="K52" r:id="rId94" tooltip="Voir le lien web (si configuré)"/>
    <hyperlink ref="K53" r:id="rId95" tooltip="Voir le lien web (si configuré)"/>
    <hyperlink ref="K54" r:id="rId96" tooltip="Voir le lien web (si configuré)"/>
    <hyperlink ref="M44" r:id="rId97" tooltip="Voir le lien web (si configuré)"/>
    <hyperlink ref="M45" r:id="rId98" tooltip="Voir le lien web (si configuré)"/>
    <hyperlink ref="M46" r:id="rId99" tooltip="Voir le lien web (si configuré)"/>
    <hyperlink ref="M47" r:id="rId100" tooltip="Voir le lien web (si configuré)"/>
    <hyperlink ref="M48" r:id="rId101" tooltip="Voir le lien web (si configuré)"/>
    <hyperlink ref="M49" r:id="rId102" tooltip="Voir le lien web (si configuré)"/>
    <hyperlink ref="M50" r:id="rId103" tooltip="Voir le lien web (si configuré)"/>
    <hyperlink ref="M51" r:id="rId104" tooltip="Voir le lien web (si configuré)"/>
    <hyperlink ref="M52" r:id="rId105" tooltip="Voir le lien web (si configuré)"/>
    <hyperlink ref="M53" r:id="rId106" tooltip="Voir le lien web (si configuré)"/>
    <hyperlink ref="M54" r:id="rId107" tooltip="Voir le lien web (si configuré)"/>
    <hyperlink ref="O44" r:id="rId108" tooltip="Voir le lien web (si configuré)"/>
    <hyperlink ref="O45" r:id="rId109" tooltip="Voir le lien web (si configuré)"/>
    <hyperlink ref="O46" r:id="rId110" tooltip="Voir le lien web (si configuré)"/>
    <hyperlink ref="O47" r:id="rId111" tooltip="Voir le lien web (si configuré)"/>
    <hyperlink ref="O48" r:id="rId112" tooltip="Voir le lien web (si configuré)"/>
    <hyperlink ref="O49" r:id="rId113" tooltip="Voir le lien web (si configuré)"/>
    <hyperlink ref="O50" r:id="rId114" tooltip="Voir le lien web (si configuré)"/>
    <hyperlink ref="O51" r:id="rId115" tooltip="Voir le lien web (si configuré)"/>
    <hyperlink ref="O52" r:id="rId116" tooltip="Voir le lien web (si configuré)"/>
    <hyperlink ref="O53" r:id="rId117" tooltip="Voir le lien web (si configuré)"/>
    <hyperlink ref="O54" r:id="rId118" tooltip="Voir le lien web (si configuré)"/>
    <hyperlink ref="K58" r:id="rId119" tooltip="Voir le lien web (si configuré)"/>
    <hyperlink ref="K59" r:id="rId120" tooltip="Voir le lien web (si configuré)"/>
    <hyperlink ref="K60" r:id="rId121" tooltip="Voir le lien web (si configuré)"/>
    <hyperlink ref="K61" r:id="rId122" tooltip="Voir le lien web (si configuré)"/>
    <hyperlink ref="K62" r:id="rId123" tooltip="Voir le lien web (si configuré)"/>
    <hyperlink ref="K63" r:id="rId124" tooltip="Voir le lien web (si configuré)"/>
    <hyperlink ref="K64" r:id="rId125" tooltip="Voir le lien web (si configuré)"/>
    <hyperlink ref="M58" r:id="rId126" tooltip="Voir le lien web (si configuré)"/>
    <hyperlink ref="M59" r:id="rId127" tooltip="Voir le lien web (si configuré)"/>
    <hyperlink ref="M60" r:id="rId128" tooltip="Voir le lien web (si configuré)"/>
    <hyperlink ref="M61" r:id="rId129" tooltip="Voir le lien web (si configuré)"/>
    <hyperlink ref="M62" r:id="rId130" tooltip="Voir le lien web (si configuré)"/>
    <hyperlink ref="M63" r:id="rId131" tooltip="Voir le lien web (si configuré)"/>
    <hyperlink ref="M64" r:id="rId132" tooltip="Voir le lien web (si configuré)"/>
    <hyperlink ref="O58" r:id="rId133" tooltip="Voir le lien web (si configuré)"/>
    <hyperlink ref="O59" r:id="rId134" tooltip="Voir le lien web (si configuré)"/>
    <hyperlink ref="O60" r:id="rId135" tooltip="Voir le lien web (si configuré)"/>
    <hyperlink ref="O61" r:id="rId136" tooltip="Voir le lien web (si configuré)"/>
    <hyperlink ref="O62" r:id="rId137" tooltip="Voir le lien web (si configuré)"/>
    <hyperlink ref="O63" r:id="rId138" tooltip="Voir le lien web (si configuré)"/>
    <hyperlink ref="O64" r:id="rId139" tooltip="Voir le lien web (si configuré)"/>
    <hyperlink ref="K68" r:id="rId140" tooltip="Voir le lien web (si configuré)"/>
    <hyperlink ref="K69" r:id="rId141" tooltip="Voir le lien web (si configuré)"/>
    <hyperlink ref="K70" r:id="rId142" tooltip="Voir le lien web (si configuré)"/>
    <hyperlink ref="M68" r:id="rId143" tooltip="Voir le lien web (si configuré)"/>
    <hyperlink ref="M69" r:id="rId144" tooltip="Voir le lien web (si configuré)"/>
    <hyperlink ref="M70" r:id="rId145" tooltip="Voir le lien web (si configuré)"/>
    <hyperlink ref="O68" r:id="rId146" tooltip="Voir le lien web (si configuré)"/>
    <hyperlink ref="O69" r:id="rId147" tooltip="Voir le lien web (si configuré)"/>
    <hyperlink ref="O70" r:id="rId148" tooltip="Voir le lien web (si configuré)"/>
  </hyperlinks>
  <pageMargins left="0.7" right="0.7" top="0.75" bottom="0.75" header="0.3" footer="0.3"/>
  <pageSetup paperSize="9" orientation="portrait" horizontalDpi="0" verticalDpi="0" r:id="rId149"/>
  <drawing r:id="rId150"/>
  <legacyDrawing r:id="rId15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Données!$P$3:$P$6</xm:f>
          </x14:formula1>
          <xm:sqref>Q20:R26 Q9:R18 Q30:R40 Q58:R64 Q68:R70 T68:T70 Q44:R54 T58:T64 T20:T26 T30:T40 T44:T54 T9:T18</xm:sqref>
        </x14:dataValidation>
        <x14:dataValidation type="list" allowBlank="1" showInputMessage="1" showErrorMessage="1">
          <x14:formula1>
            <xm:f>Données!$R$3:$R$6</xm:f>
          </x14:formula1>
          <xm:sqref>H58:H64 H44:H54 H30:H40 H9:H18 H20:H26 H68:H70</xm:sqref>
        </x14:dataValidation>
        <x14:dataValidation type="list" allowBlank="1" showInputMessage="1">
          <x14:formula1>
            <xm:f>Données!$H$69:$H$72</xm:f>
          </x14:formula1>
          <xm:sqref>AC8:AC157</xm:sqref>
        </x14:dataValidation>
        <x14:dataValidation type="list" allowBlank="1" showInputMessage="1" showErrorMessage="1">
          <x14:formula1>
            <xm:f>Données!$H$78:$H$79</xm:f>
          </x14:formula1>
          <xm:sqref>AA8:AA157 AK11:AK160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2"/>
  <sheetViews>
    <sheetView workbookViewId="0">
      <selection activeCell="A7" sqref="A7"/>
    </sheetView>
  </sheetViews>
  <sheetFormatPr baseColWidth="10" defaultColWidth="10.73046875" defaultRowHeight="12.75"/>
  <cols>
    <col min="1" max="1" width="16.265625" style="1" customWidth="1"/>
    <col min="2" max="2" width="20.265625" style="1" bestFit="1" customWidth="1"/>
    <col min="3" max="3" width="10.73046875" style="1"/>
    <col min="4" max="4" width="27.3984375" style="1" bestFit="1" customWidth="1"/>
    <col min="5" max="5" width="22.265625" style="1" customWidth="1"/>
    <col min="6" max="6" width="20.3984375" style="1" customWidth="1"/>
    <col min="7" max="16384" width="10.73046875" style="1"/>
  </cols>
  <sheetData>
    <row r="2" spans="1:7">
      <c r="A2" s="389" t="s">
        <v>358</v>
      </c>
      <c r="C2" s="679" t="s">
        <v>379</v>
      </c>
      <c r="D2" s="679"/>
      <c r="E2" s="679"/>
      <c r="F2" s="39"/>
    </row>
    <row r="3" spans="1:7">
      <c r="A3" s="389"/>
      <c r="C3" s="679"/>
      <c r="D3" s="679"/>
      <c r="E3" s="679"/>
      <c r="F3" s="39"/>
    </row>
    <row r="4" spans="1:7">
      <c r="A4" s="389"/>
      <c r="C4" s="679"/>
      <c r="D4" s="679"/>
      <c r="E4" s="679"/>
      <c r="F4" s="39"/>
    </row>
    <row r="5" spans="1:7">
      <c r="G5" s="182" t="str">
        <f>Menu!I4</f>
        <v>Version 2021 Révision 2</v>
      </c>
    </row>
    <row r="6" spans="1:7" ht="13.15">
      <c r="B6" s="40" t="s">
        <v>376</v>
      </c>
      <c r="C6" s="41"/>
      <c r="D6" s="40" t="s">
        <v>375</v>
      </c>
      <c r="E6" s="40" t="s">
        <v>374</v>
      </c>
      <c r="G6" s="183"/>
    </row>
    <row r="7" spans="1:7" ht="13.9">
      <c r="B7" s="66">
        <v>100</v>
      </c>
      <c r="C7" s="67"/>
      <c r="D7" s="68">
        <v>2.75</v>
      </c>
      <c r="E7" s="66">
        <v>0</v>
      </c>
      <c r="F7" s="42" t="s">
        <v>501</v>
      </c>
    </row>
    <row r="8" spans="1:7" ht="14.25" thickBot="1">
      <c r="B8" s="43"/>
      <c r="C8" s="44"/>
      <c r="D8" s="45"/>
      <c r="E8" s="45"/>
      <c r="F8" s="46"/>
    </row>
    <row r="9" spans="1:7" ht="13.5" thickBot="1">
      <c r="B9" s="47"/>
      <c r="C9" s="41"/>
      <c r="D9" s="676" t="s">
        <v>371</v>
      </c>
      <c r="E9" s="677"/>
      <c r="F9" s="678"/>
    </row>
    <row r="10" spans="1:7" ht="15">
      <c r="B10" s="48"/>
      <c r="C10" s="49" t="s">
        <v>373</v>
      </c>
      <c r="D10" s="50" t="s">
        <v>372</v>
      </c>
      <c r="E10" s="51" t="s">
        <v>377</v>
      </c>
      <c r="F10" s="52" t="s">
        <v>378</v>
      </c>
    </row>
    <row r="11" spans="1:7" ht="13.9">
      <c r="B11" s="47"/>
      <c r="C11" s="53">
        <v>1</v>
      </c>
      <c r="D11" s="54">
        <f>(12*$B$7+E7)*(1+$D$7/100)</f>
        <v>1233</v>
      </c>
      <c r="E11" s="55">
        <f>12*$B$7+E7</f>
        <v>1200</v>
      </c>
      <c r="F11" s="56">
        <f t="shared" ref="F11:F40" si="0">D11-E11</f>
        <v>33</v>
      </c>
    </row>
    <row r="12" spans="1:7" ht="13.9">
      <c r="B12" s="47"/>
      <c r="C12" s="57">
        <v>2</v>
      </c>
      <c r="D12" s="54">
        <f t="shared" ref="D12:D40" si="1">(((12*$B$7)+D11)*(1+$D$7/100))</f>
        <v>2499.9075000000003</v>
      </c>
      <c r="E12" s="55">
        <f t="shared" ref="E12:E40" si="2">E11+(12*$B$7)</f>
        <v>2400</v>
      </c>
      <c r="F12" s="56">
        <f t="shared" si="0"/>
        <v>99.907500000000255</v>
      </c>
    </row>
    <row r="13" spans="1:7" ht="13.9">
      <c r="B13" s="47"/>
      <c r="C13" s="53">
        <v>3</v>
      </c>
      <c r="D13" s="54">
        <f t="shared" si="1"/>
        <v>3801.6549562500004</v>
      </c>
      <c r="E13" s="55">
        <f t="shared" si="2"/>
        <v>3600</v>
      </c>
      <c r="F13" s="56">
        <f t="shared" si="0"/>
        <v>201.6549562500004</v>
      </c>
    </row>
    <row r="14" spans="1:7" ht="13.9">
      <c r="B14" s="47"/>
      <c r="C14" s="53">
        <v>4</v>
      </c>
      <c r="D14" s="54">
        <f t="shared" si="1"/>
        <v>5139.2004675468761</v>
      </c>
      <c r="E14" s="55">
        <f t="shared" si="2"/>
        <v>4800</v>
      </c>
      <c r="F14" s="56">
        <f t="shared" si="0"/>
        <v>339.2004675468761</v>
      </c>
    </row>
    <row r="15" spans="1:7" ht="13.9">
      <c r="B15" s="47"/>
      <c r="C15" s="53">
        <v>5</v>
      </c>
      <c r="D15" s="58">
        <f t="shared" si="1"/>
        <v>6513.5284804044159</v>
      </c>
      <c r="E15" s="59">
        <f t="shared" si="2"/>
        <v>6000</v>
      </c>
      <c r="F15" s="60">
        <f t="shared" si="0"/>
        <v>513.52848040441586</v>
      </c>
    </row>
    <row r="16" spans="1:7" ht="13.9">
      <c r="B16" s="47"/>
      <c r="C16" s="53">
        <v>6</v>
      </c>
      <c r="D16" s="54">
        <f t="shared" si="1"/>
        <v>7925.6505136155383</v>
      </c>
      <c r="E16" s="55">
        <f t="shared" si="2"/>
        <v>7200</v>
      </c>
      <c r="F16" s="56">
        <f t="shared" si="0"/>
        <v>725.65051361553833</v>
      </c>
    </row>
    <row r="17" spans="2:6" ht="13.9">
      <c r="B17" s="47"/>
      <c r="C17" s="53">
        <v>7</v>
      </c>
      <c r="D17" s="54">
        <f t="shared" si="1"/>
        <v>9376.6059027399679</v>
      </c>
      <c r="E17" s="55">
        <f t="shared" si="2"/>
        <v>8400</v>
      </c>
      <c r="F17" s="56">
        <f t="shared" si="0"/>
        <v>976.60590273996786</v>
      </c>
    </row>
    <row r="18" spans="2:6" ht="13.9">
      <c r="B18" s="47"/>
      <c r="C18" s="53">
        <v>8</v>
      </c>
      <c r="D18" s="54">
        <f t="shared" si="1"/>
        <v>10867.462565065318</v>
      </c>
      <c r="E18" s="55">
        <f t="shared" si="2"/>
        <v>9600</v>
      </c>
      <c r="F18" s="56">
        <f t="shared" si="0"/>
        <v>1267.4625650653179</v>
      </c>
    </row>
    <row r="19" spans="2:6" ht="13.9">
      <c r="B19" s="61"/>
      <c r="C19" s="53">
        <v>9</v>
      </c>
      <c r="D19" s="54">
        <f t="shared" si="1"/>
        <v>12399.317785604615</v>
      </c>
      <c r="E19" s="55">
        <f t="shared" si="2"/>
        <v>10800</v>
      </c>
      <c r="F19" s="56">
        <f t="shared" si="0"/>
        <v>1599.317785604615</v>
      </c>
    </row>
    <row r="20" spans="2:6" ht="13.9">
      <c r="C20" s="53">
        <v>10</v>
      </c>
      <c r="D20" s="58">
        <f t="shared" si="1"/>
        <v>13973.299024708744</v>
      </c>
      <c r="E20" s="59">
        <f t="shared" si="2"/>
        <v>12000</v>
      </c>
      <c r="F20" s="60">
        <f t="shared" si="0"/>
        <v>1973.2990247087437</v>
      </c>
    </row>
    <row r="21" spans="2:6" ht="13.9">
      <c r="C21" s="53">
        <v>11</v>
      </c>
      <c r="D21" s="54">
        <f t="shared" si="1"/>
        <v>15590.564747888235</v>
      </c>
      <c r="E21" s="55">
        <f t="shared" si="2"/>
        <v>13200</v>
      </c>
      <c r="F21" s="56">
        <f t="shared" si="0"/>
        <v>2390.5647478882347</v>
      </c>
    </row>
    <row r="22" spans="2:6" ht="13.9">
      <c r="B22" s="47"/>
      <c r="C22" s="53">
        <v>12</v>
      </c>
      <c r="D22" s="54">
        <f t="shared" si="1"/>
        <v>17252.305278455162</v>
      </c>
      <c r="E22" s="55">
        <f t="shared" si="2"/>
        <v>14400</v>
      </c>
      <c r="F22" s="56">
        <f t="shared" si="0"/>
        <v>2852.3052784551619</v>
      </c>
    </row>
    <row r="23" spans="2:6" ht="13.9">
      <c r="B23" s="47"/>
      <c r="C23" s="53">
        <v>13</v>
      </c>
      <c r="D23" s="54">
        <f t="shared" si="1"/>
        <v>18959.74367361268</v>
      </c>
      <c r="E23" s="55">
        <f t="shared" si="2"/>
        <v>15600</v>
      </c>
      <c r="F23" s="56">
        <f t="shared" si="0"/>
        <v>3359.7436736126801</v>
      </c>
    </row>
    <row r="24" spans="2:6" ht="13.9">
      <c r="B24" s="47"/>
      <c r="C24" s="53">
        <v>14</v>
      </c>
      <c r="D24" s="54">
        <f t="shared" si="1"/>
        <v>20714.136624637031</v>
      </c>
      <c r="E24" s="55">
        <f t="shared" si="2"/>
        <v>16800</v>
      </c>
      <c r="F24" s="56">
        <f t="shared" si="0"/>
        <v>3914.1366246370308</v>
      </c>
    </row>
    <row r="25" spans="2:6" ht="13.9">
      <c r="B25" s="47"/>
      <c r="C25" s="53">
        <v>15</v>
      </c>
      <c r="D25" s="58">
        <f t="shared" si="1"/>
        <v>22516.77538181455</v>
      </c>
      <c r="E25" s="59">
        <f t="shared" si="2"/>
        <v>18000</v>
      </c>
      <c r="F25" s="60">
        <f t="shared" si="0"/>
        <v>4516.7753818145502</v>
      </c>
    </row>
    <row r="26" spans="2:6" ht="13.9">
      <c r="B26" s="47"/>
      <c r="C26" s="53">
        <v>16</v>
      </c>
      <c r="D26" s="54">
        <f t="shared" si="1"/>
        <v>24368.986704814452</v>
      </c>
      <c r="E26" s="55">
        <f t="shared" si="2"/>
        <v>19200</v>
      </c>
      <c r="F26" s="56">
        <f t="shared" si="0"/>
        <v>5168.9867048144515</v>
      </c>
    </row>
    <row r="27" spans="2:6" ht="13.9">
      <c r="B27" s="47"/>
      <c r="C27" s="53">
        <v>17</v>
      </c>
      <c r="D27" s="54">
        <f t="shared" si="1"/>
        <v>26272.133839196849</v>
      </c>
      <c r="E27" s="55">
        <f t="shared" si="2"/>
        <v>20400</v>
      </c>
      <c r="F27" s="56">
        <f t="shared" si="0"/>
        <v>5872.1338391968493</v>
      </c>
    </row>
    <row r="28" spans="2:6" ht="13.9">
      <c r="B28" s="47"/>
      <c r="C28" s="57">
        <v>18</v>
      </c>
      <c r="D28" s="54">
        <f t="shared" si="1"/>
        <v>28227.617519774765</v>
      </c>
      <c r="E28" s="55">
        <f t="shared" si="2"/>
        <v>21600</v>
      </c>
      <c r="F28" s="56">
        <f t="shared" si="0"/>
        <v>6627.6175197747652</v>
      </c>
    </row>
    <row r="29" spans="2:6" ht="13.9">
      <c r="B29" s="47"/>
      <c r="C29" s="53">
        <v>19</v>
      </c>
      <c r="D29" s="54">
        <f t="shared" si="1"/>
        <v>30236.877001568573</v>
      </c>
      <c r="E29" s="55">
        <f t="shared" si="2"/>
        <v>22800</v>
      </c>
      <c r="F29" s="56">
        <f t="shared" si="0"/>
        <v>7436.8770015685732</v>
      </c>
    </row>
    <row r="30" spans="2:6" ht="13.9">
      <c r="B30" s="47"/>
      <c r="C30" s="53">
        <v>20</v>
      </c>
      <c r="D30" s="58">
        <f t="shared" si="1"/>
        <v>32301.391119111711</v>
      </c>
      <c r="E30" s="59">
        <f t="shared" si="2"/>
        <v>24000</v>
      </c>
      <c r="F30" s="60">
        <f t="shared" si="0"/>
        <v>8301.3911191117113</v>
      </c>
    </row>
    <row r="31" spans="2:6" ht="13.9">
      <c r="C31" s="53">
        <f t="shared" ref="C31:C40" si="3">1+C30</f>
        <v>21</v>
      </c>
      <c r="D31" s="54">
        <f t="shared" si="1"/>
        <v>34422.679374887281</v>
      </c>
      <c r="E31" s="55">
        <f t="shared" si="2"/>
        <v>25200</v>
      </c>
      <c r="F31" s="56">
        <f t="shared" si="0"/>
        <v>9222.6793748872806</v>
      </c>
    </row>
    <row r="32" spans="2:6" ht="13.9">
      <c r="C32" s="53">
        <f t="shared" si="3"/>
        <v>22</v>
      </c>
      <c r="D32" s="54">
        <f t="shared" si="1"/>
        <v>36602.303057696685</v>
      </c>
      <c r="E32" s="55">
        <f t="shared" si="2"/>
        <v>26400</v>
      </c>
      <c r="F32" s="56">
        <f t="shared" si="0"/>
        <v>10202.303057696685</v>
      </c>
    </row>
    <row r="33" spans="3:6" ht="13.9">
      <c r="C33" s="53">
        <f t="shared" si="3"/>
        <v>23</v>
      </c>
      <c r="D33" s="54">
        <f t="shared" si="1"/>
        <v>38841.866391783347</v>
      </c>
      <c r="E33" s="55">
        <f t="shared" si="2"/>
        <v>27600</v>
      </c>
      <c r="F33" s="56">
        <f t="shared" si="0"/>
        <v>11241.866391783347</v>
      </c>
    </row>
    <row r="34" spans="3:6" ht="13.9">
      <c r="C34" s="53">
        <f t="shared" si="3"/>
        <v>24</v>
      </c>
      <c r="D34" s="54">
        <f t="shared" si="1"/>
        <v>41143.017717557392</v>
      </c>
      <c r="E34" s="55">
        <f t="shared" si="2"/>
        <v>28800</v>
      </c>
      <c r="F34" s="56">
        <f t="shared" si="0"/>
        <v>12343.017717557392</v>
      </c>
    </row>
    <row r="35" spans="3:6" ht="13.9">
      <c r="C35" s="53">
        <f t="shared" si="3"/>
        <v>25</v>
      </c>
      <c r="D35" s="58">
        <f t="shared" si="1"/>
        <v>43507.450704790223</v>
      </c>
      <c r="E35" s="59">
        <f t="shared" si="2"/>
        <v>30000</v>
      </c>
      <c r="F35" s="60">
        <f t="shared" si="0"/>
        <v>13507.450704790223</v>
      </c>
    </row>
    <row r="36" spans="3:6" ht="13.9">
      <c r="C36" s="53">
        <f t="shared" si="3"/>
        <v>26</v>
      </c>
      <c r="D36" s="54">
        <f t="shared" si="1"/>
        <v>45936.905599171958</v>
      </c>
      <c r="E36" s="55">
        <f t="shared" si="2"/>
        <v>31200</v>
      </c>
      <c r="F36" s="56">
        <f t="shared" si="0"/>
        <v>14736.905599171958</v>
      </c>
    </row>
    <row r="37" spans="3:6" ht="13.9">
      <c r="C37" s="53">
        <f t="shared" si="3"/>
        <v>27</v>
      </c>
      <c r="D37" s="54">
        <f t="shared" si="1"/>
        <v>48433.170503149187</v>
      </c>
      <c r="E37" s="55">
        <f t="shared" si="2"/>
        <v>32400</v>
      </c>
      <c r="F37" s="56">
        <f t="shared" si="0"/>
        <v>16033.170503149187</v>
      </c>
    </row>
    <row r="38" spans="3:6" ht="13.9">
      <c r="C38" s="53">
        <f t="shared" si="3"/>
        <v>28</v>
      </c>
      <c r="D38" s="54">
        <f t="shared" si="1"/>
        <v>50998.082691985794</v>
      </c>
      <c r="E38" s="55">
        <f t="shared" si="2"/>
        <v>33600</v>
      </c>
      <c r="F38" s="56">
        <f t="shared" si="0"/>
        <v>17398.082691985794</v>
      </c>
    </row>
    <row r="39" spans="3:6" ht="13.9">
      <c r="C39" s="53">
        <f t="shared" si="3"/>
        <v>29</v>
      </c>
      <c r="D39" s="54">
        <f t="shared" si="1"/>
        <v>53633.529966015405</v>
      </c>
      <c r="E39" s="55">
        <f t="shared" si="2"/>
        <v>34800</v>
      </c>
      <c r="F39" s="56">
        <f t="shared" si="0"/>
        <v>18833.529966015405</v>
      </c>
    </row>
    <row r="40" spans="3:6" ht="13.9">
      <c r="C40" s="53">
        <f t="shared" si="3"/>
        <v>30</v>
      </c>
      <c r="D40" s="62">
        <f t="shared" si="1"/>
        <v>56341.452040080832</v>
      </c>
      <c r="E40" s="63">
        <f t="shared" si="2"/>
        <v>36000</v>
      </c>
      <c r="F40" s="64">
        <f t="shared" si="0"/>
        <v>20341.452040080832</v>
      </c>
    </row>
    <row r="41" spans="3:6" ht="15.4" thickBot="1">
      <c r="C41" s="49" t="s">
        <v>373</v>
      </c>
      <c r="D41" s="50" t="s">
        <v>372</v>
      </c>
      <c r="E41" s="51" t="s">
        <v>377</v>
      </c>
      <c r="F41" s="52" t="s">
        <v>378</v>
      </c>
    </row>
    <row r="42" spans="3:6" ht="13.5" thickBot="1">
      <c r="C42" s="65"/>
      <c r="D42" s="676" t="s">
        <v>371</v>
      </c>
      <c r="E42" s="677"/>
      <c r="F42" s="678"/>
    </row>
  </sheetData>
  <sheetProtection algorithmName="SHA-512" hashValue="GgklunRSe/QMEFoWsEMStvyiZqSeNFrx0DVWMBoNlyLLJ6LcIukkPbPBf9ivnozxxTgVV6IUguA0mbSUhx1NRg==" saltValue="ny8wxq1GeQsTDb/ZUYl+wQ==" spinCount="100000" sheet="1" objects="1" scenarios="1"/>
  <mergeCells count="4">
    <mergeCell ref="D9:F9"/>
    <mergeCell ref="D42:F42"/>
    <mergeCell ref="A2:A4"/>
    <mergeCell ref="C2:E4"/>
  </mergeCells>
  <hyperlinks>
    <hyperlink ref="A2" location="'Budget Gold'!A1" display="Retour au budget"/>
    <hyperlink ref="A2:A4" location="'Budget Gold'!A1" tooltip="Retour au tableau Budget Gold" display="Retour au Budget"/>
  </hyperlink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74"/>
  <sheetViews>
    <sheetView workbookViewId="0">
      <selection activeCell="A2" sqref="A2"/>
    </sheetView>
  </sheetViews>
  <sheetFormatPr baseColWidth="10" defaultColWidth="10.73046875" defaultRowHeight="12.75"/>
  <cols>
    <col min="1" max="1" width="16.1328125" style="102" bestFit="1" customWidth="1"/>
    <col min="2" max="2" width="1" style="102" customWidth="1"/>
    <col min="3" max="3" width="30.73046875" style="154" bestFit="1" customWidth="1"/>
    <col min="4" max="4" width="11.1328125" style="154" bestFit="1" customWidth="1"/>
    <col min="5" max="5" width="14.73046875" style="154" bestFit="1" customWidth="1"/>
    <col min="6" max="6" width="2.59765625" style="155" bestFit="1" customWidth="1"/>
    <col min="7" max="7" width="9.1328125" style="154"/>
    <col min="8" max="8" width="14.73046875" style="154" bestFit="1" customWidth="1"/>
    <col min="9" max="9" width="2.59765625" style="154" bestFit="1" customWidth="1"/>
    <col min="10" max="10" width="9.1328125" style="154"/>
    <col min="11" max="11" width="13.3984375" style="154" bestFit="1" customWidth="1"/>
    <col min="12" max="12" width="2.59765625" style="154" bestFit="1" customWidth="1"/>
    <col min="13" max="13" width="11.1328125" style="154" bestFit="1" customWidth="1"/>
    <col min="14" max="14" width="14.73046875" style="154" bestFit="1" customWidth="1"/>
    <col min="15" max="15" width="2.59765625" style="155" bestFit="1" customWidth="1"/>
    <col min="16" max="16" width="9.1328125" style="154"/>
    <col min="17" max="17" width="14.73046875" style="154" bestFit="1" customWidth="1"/>
    <col min="18" max="18" width="2.59765625" style="154" bestFit="1" customWidth="1"/>
    <col min="19" max="19" width="9.1328125" style="154"/>
    <col min="20" max="20" width="14.73046875" style="154" bestFit="1" customWidth="1"/>
    <col min="21" max="21" width="2.59765625" style="154" bestFit="1" customWidth="1"/>
    <col min="22" max="22" width="11.1328125" style="154" bestFit="1" customWidth="1"/>
    <col min="23" max="23" width="14.73046875" style="154" bestFit="1" customWidth="1"/>
    <col min="24" max="24" width="2.59765625" style="155" bestFit="1" customWidth="1"/>
    <col min="25" max="25" width="9.1328125" style="154"/>
    <col min="26" max="26" width="14.73046875" style="154" bestFit="1" customWidth="1"/>
    <col min="27" max="27" width="2.59765625" style="154" bestFit="1" customWidth="1"/>
    <col min="28" max="28" width="9.1328125" style="154"/>
    <col min="29" max="29" width="14.73046875" style="154" bestFit="1" customWidth="1"/>
    <col min="30" max="30" width="2.59765625" style="154" bestFit="1" customWidth="1"/>
    <col min="31" max="31" width="11.1328125" style="154" bestFit="1" customWidth="1"/>
    <col min="32" max="32" width="14.73046875" style="154" bestFit="1" customWidth="1"/>
    <col min="33" max="33" width="2.59765625" style="155" bestFit="1" customWidth="1"/>
    <col min="34" max="34" width="9.1328125" style="154"/>
    <col min="35" max="35" width="14.73046875" style="154" bestFit="1" customWidth="1"/>
    <col min="36" max="36" width="2.59765625" style="154" bestFit="1" customWidth="1"/>
    <col min="37" max="37" width="9.1328125" style="154"/>
    <col min="38" max="38" width="14.73046875" style="154" bestFit="1" customWidth="1"/>
    <col min="39" max="39" width="2.59765625" style="154" bestFit="1" customWidth="1"/>
    <col min="40" max="40" width="4.73046875" style="102" customWidth="1"/>
    <col min="41" max="41" width="1.265625" style="102" customWidth="1"/>
    <col min="42" max="42" width="34.265625" style="154" bestFit="1" customWidth="1"/>
    <col min="43" max="45" width="9.1328125" style="154"/>
    <col min="46" max="46" width="1.265625" style="102" customWidth="1"/>
    <col min="47" max="47" width="9.1328125" style="102"/>
    <col min="48" max="16384" width="10.73046875" style="102"/>
  </cols>
  <sheetData>
    <row r="1" spans="1:47">
      <c r="C1" s="102"/>
      <c r="D1" s="102"/>
      <c r="E1" s="102"/>
      <c r="F1" s="103"/>
      <c r="G1" s="102"/>
      <c r="H1" s="102"/>
      <c r="I1" s="102"/>
      <c r="J1" s="102"/>
      <c r="K1" s="102"/>
      <c r="L1" s="102"/>
      <c r="M1" s="102"/>
      <c r="N1" s="102"/>
      <c r="O1" s="103"/>
      <c r="P1" s="102"/>
      <c r="Q1" s="102"/>
      <c r="R1" s="102"/>
      <c r="S1" s="102"/>
      <c r="T1" s="102"/>
      <c r="U1" s="102"/>
      <c r="V1" s="102"/>
      <c r="W1" s="102"/>
      <c r="X1" s="103"/>
      <c r="Y1" s="102"/>
      <c r="Z1" s="102"/>
      <c r="AA1" s="102"/>
      <c r="AB1" s="102"/>
      <c r="AC1" s="102"/>
      <c r="AD1" s="102"/>
      <c r="AE1" s="102"/>
      <c r="AF1" s="102"/>
      <c r="AG1" s="103"/>
      <c r="AH1" s="102"/>
      <c r="AI1" s="102"/>
      <c r="AJ1" s="102"/>
      <c r="AK1" s="102"/>
      <c r="AL1" s="102"/>
      <c r="AM1" s="102"/>
      <c r="AP1" s="102"/>
      <c r="AQ1" s="102"/>
      <c r="AR1" s="102"/>
      <c r="AS1" s="102"/>
    </row>
    <row r="2" spans="1:47" ht="29.25">
      <c r="A2" s="104" t="s">
        <v>315</v>
      </c>
      <c r="C2" s="106" t="s">
        <v>431</v>
      </c>
      <c r="D2" s="105" t="s">
        <v>439</v>
      </c>
      <c r="E2" s="102"/>
      <c r="F2" s="103"/>
      <c r="G2" s="102"/>
      <c r="H2" s="102"/>
      <c r="I2" s="102"/>
      <c r="J2" s="102"/>
      <c r="K2" s="102"/>
      <c r="L2" s="102"/>
      <c r="M2" s="102"/>
      <c r="N2" s="102"/>
      <c r="O2" s="103"/>
      <c r="P2" s="102"/>
      <c r="Q2" s="102"/>
      <c r="R2" s="102"/>
      <c r="S2" s="102"/>
      <c r="T2" s="102"/>
      <c r="U2" s="102"/>
      <c r="V2" s="102"/>
      <c r="W2" s="102"/>
      <c r="X2" s="103"/>
      <c r="Y2" s="102"/>
      <c r="Z2" s="102"/>
      <c r="AA2" s="102"/>
      <c r="AB2" s="102"/>
      <c r="AC2" s="102"/>
      <c r="AD2" s="102"/>
      <c r="AE2" s="102"/>
      <c r="AF2" s="102"/>
      <c r="AG2" s="103"/>
      <c r="AH2" s="102"/>
      <c r="AI2" s="102"/>
      <c r="AJ2" s="102"/>
      <c r="AK2" s="102"/>
      <c r="AL2" s="102"/>
      <c r="AM2" s="102"/>
      <c r="AP2" s="708" t="s">
        <v>431</v>
      </c>
      <c r="AQ2" s="708"/>
      <c r="AR2" s="708"/>
      <c r="AS2" s="708"/>
    </row>
    <row r="3" spans="1:47">
      <c r="A3" s="107" t="s">
        <v>430</v>
      </c>
      <c r="C3" s="102"/>
      <c r="D3" s="102"/>
      <c r="E3" s="102"/>
      <c r="F3" s="103"/>
      <c r="G3" s="102"/>
      <c r="H3" s="102"/>
      <c r="I3" s="102"/>
      <c r="J3" s="102"/>
      <c r="K3" s="102"/>
      <c r="L3" s="102"/>
      <c r="M3" s="102"/>
      <c r="N3" s="102"/>
      <c r="O3" s="103"/>
      <c r="P3" s="102"/>
      <c r="Q3" s="102"/>
      <c r="R3" s="102"/>
      <c r="S3" s="102"/>
      <c r="T3" s="102"/>
      <c r="U3" s="102"/>
      <c r="V3" s="102"/>
      <c r="W3" s="102"/>
      <c r="X3" s="103"/>
      <c r="Y3" s="102"/>
      <c r="Z3" s="102"/>
      <c r="AA3" s="102"/>
      <c r="AB3" s="102"/>
      <c r="AC3" s="102"/>
      <c r="AD3" s="102"/>
      <c r="AE3" s="102"/>
      <c r="AF3" s="102"/>
      <c r="AG3" s="103"/>
      <c r="AH3" s="102"/>
      <c r="AI3" s="102"/>
      <c r="AJ3" s="102"/>
      <c r="AK3" s="102"/>
      <c r="AL3" s="102"/>
      <c r="AM3" s="102"/>
      <c r="AP3" s="102"/>
      <c r="AQ3" s="102"/>
      <c r="AR3" s="102"/>
      <c r="AS3" s="102"/>
    </row>
    <row r="4" spans="1:47" ht="15">
      <c r="A4" s="108" t="s">
        <v>379</v>
      </c>
      <c r="C4" s="156" t="s">
        <v>433</v>
      </c>
      <c r="D4" s="102"/>
      <c r="E4" s="102"/>
      <c r="F4" s="103"/>
      <c r="G4" s="102"/>
      <c r="H4" s="102"/>
      <c r="I4" s="102"/>
      <c r="J4" s="184" t="str">
        <f>Menu!I4</f>
        <v>Version 2021 Révision 2</v>
      </c>
      <c r="K4" s="102"/>
      <c r="L4" s="102"/>
      <c r="M4" s="102"/>
      <c r="N4" s="102"/>
      <c r="O4" s="103"/>
      <c r="P4" s="102"/>
      <c r="Q4" s="102"/>
      <c r="R4" s="102"/>
      <c r="S4" s="102"/>
      <c r="T4" s="102"/>
      <c r="U4" s="102"/>
      <c r="V4" s="102"/>
      <c r="W4" s="102"/>
      <c r="X4" s="103"/>
      <c r="Y4" s="102"/>
      <c r="Z4" s="102"/>
      <c r="AA4" s="102"/>
      <c r="AB4" s="102"/>
      <c r="AC4" s="102"/>
      <c r="AD4" s="102"/>
      <c r="AE4" s="102"/>
      <c r="AF4" s="102"/>
      <c r="AG4" s="103"/>
      <c r="AH4" s="102"/>
      <c r="AI4" s="102"/>
      <c r="AJ4" s="102"/>
      <c r="AK4" s="102"/>
      <c r="AL4" s="102"/>
      <c r="AM4" s="102"/>
      <c r="AP4" s="109"/>
      <c r="AQ4" s="102"/>
      <c r="AR4" s="102"/>
      <c r="AS4" s="102"/>
    </row>
    <row r="5" spans="1:47">
      <c r="C5" s="157" t="s">
        <v>408</v>
      </c>
      <c r="D5" s="102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3"/>
      <c r="P5" s="102"/>
      <c r="Q5" s="102"/>
      <c r="R5" s="102"/>
      <c r="S5" s="102"/>
      <c r="T5" s="102"/>
      <c r="U5" s="102"/>
      <c r="V5" s="102"/>
      <c r="W5" s="102"/>
      <c r="X5" s="103"/>
      <c r="Y5" s="102"/>
      <c r="Z5" s="102"/>
      <c r="AA5" s="102"/>
      <c r="AB5" s="102"/>
      <c r="AC5" s="102"/>
      <c r="AD5" s="102"/>
      <c r="AE5" s="102"/>
      <c r="AF5" s="102"/>
      <c r="AG5" s="103"/>
      <c r="AH5" s="102"/>
      <c r="AI5" s="102"/>
      <c r="AJ5" s="102"/>
      <c r="AK5" s="102"/>
      <c r="AL5" s="102"/>
      <c r="AM5" s="102"/>
      <c r="AP5" s="110"/>
      <c r="AQ5" s="102"/>
      <c r="AR5" s="102"/>
      <c r="AS5" s="102"/>
    </row>
    <row r="6" spans="1:47" ht="13.15" thickBot="1">
      <c r="C6" s="157" t="s">
        <v>416</v>
      </c>
      <c r="D6" s="102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3"/>
      <c r="P6" s="102"/>
      <c r="Q6" s="102"/>
      <c r="R6" s="102"/>
      <c r="S6" s="102"/>
      <c r="T6" s="102"/>
      <c r="U6" s="102"/>
      <c r="V6" s="102"/>
      <c r="W6" s="102"/>
      <c r="X6" s="103"/>
      <c r="Y6" s="102"/>
      <c r="Z6" s="102"/>
      <c r="AA6" s="102"/>
      <c r="AB6" s="102"/>
      <c r="AC6" s="102"/>
      <c r="AD6" s="102"/>
      <c r="AE6" s="102"/>
      <c r="AF6" s="102"/>
      <c r="AG6" s="103"/>
      <c r="AH6" s="102"/>
      <c r="AI6" s="102"/>
      <c r="AJ6" s="102"/>
      <c r="AK6" s="102"/>
      <c r="AL6" s="102"/>
      <c r="AM6" s="102"/>
      <c r="AP6" s="110"/>
      <c r="AQ6" s="102"/>
      <c r="AR6" s="102"/>
      <c r="AS6" s="102"/>
    </row>
    <row r="7" spans="1:47" ht="13.15" thickBot="1">
      <c r="C7" s="102"/>
      <c r="D7" s="102"/>
      <c r="E7" s="102"/>
      <c r="F7" s="103"/>
      <c r="G7" s="102"/>
      <c r="H7" s="102"/>
      <c r="I7" s="102"/>
      <c r="J7" s="102"/>
      <c r="K7" s="102"/>
      <c r="L7" s="102"/>
      <c r="M7" s="102"/>
      <c r="N7" s="102"/>
      <c r="O7" s="103"/>
      <c r="P7" s="102"/>
      <c r="Q7" s="102"/>
      <c r="R7" s="102"/>
      <c r="S7" s="102"/>
      <c r="T7" s="102"/>
      <c r="U7" s="102"/>
      <c r="V7" s="102"/>
      <c r="W7" s="102"/>
      <c r="X7" s="103"/>
      <c r="Y7" s="102"/>
      <c r="Z7" s="102"/>
      <c r="AA7" s="102"/>
      <c r="AB7" s="102"/>
      <c r="AC7" s="102"/>
      <c r="AD7" s="102"/>
      <c r="AE7" s="102"/>
      <c r="AF7" s="102"/>
      <c r="AG7" s="103"/>
      <c r="AH7" s="102"/>
      <c r="AI7" s="102"/>
      <c r="AJ7" s="102"/>
      <c r="AK7" s="102"/>
      <c r="AL7" s="102"/>
      <c r="AM7" s="102"/>
      <c r="AO7" s="111"/>
      <c r="AP7" s="112"/>
      <c r="AQ7" s="112"/>
      <c r="AR7" s="112"/>
      <c r="AS7" s="112"/>
      <c r="AT7" s="113"/>
    </row>
    <row r="8" spans="1:47" ht="17.25" thickBot="1">
      <c r="C8" s="114" t="s">
        <v>381</v>
      </c>
      <c r="D8" s="680">
        <f>Menu!F20</f>
        <v>44197</v>
      </c>
      <c r="E8" s="680"/>
      <c r="F8" s="681"/>
      <c r="G8" s="680">
        <f t="shared" ref="G8" si="0">D8+32</f>
        <v>44229</v>
      </c>
      <c r="H8" s="680"/>
      <c r="I8" s="681"/>
      <c r="J8" s="680">
        <f t="shared" ref="J8" si="1">G8+32</f>
        <v>44261</v>
      </c>
      <c r="K8" s="680"/>
      <c r="L8" s="681"/>
      <c r="M8" s="680">
        <f t="shared" ref="M8" si="2">J8+32</f>
        <v>44293</v>
      </c>
      <c r="N8" s="680"/>
      <c r="O8" s="681"/>
      <c r="P8" s="680">
        <f t="shared" ref="P8" si="3">M8+32</f>
        <v>44325</v>
      </c>
      <c r="Q8" s="680"/>
      <c r="R8" s="681"/>
      <c r="S8" s="680">
        <f t="shared" ref="S8" si="4">P8+32</f>
        <v>44357</v>
      </c>
      <c r="T8" s="680"/>
      <c r="U8" s="681"/>
      <c r="V8" s="680">
        <f t="shared" ref="V8" si="5">S8+32</f>
        <v>44389</v>
      </c>
      <c r="W8" s="680"/>
      <c r="X8" s="681"/>
      <c r="Y8" s="680">
        <f t="shared" ref="Y8" si="6">V8+32</f>
        <v>44421</v>
      </c>
      <c r="Z8" s="680"/>
      <c r="AA8" s="681"/>
      <c r="AB8" s="680">
        <f t="shared" ref="AB8" si="7">Y8+32</f>
        <v>44453</v>
      </c>
      <c r="AC8" s="680"/>
      <c r="AD8" s="681"/>
      <c r="AE8" s="680">
        <f t="shared" ref="AE8" si="8">AB8+32</f>
        <v>44485</v>
      </c>
      <c r="AF8" s="680"/>
      <c r="AG8" s="681"/>
      <c r="AH8" s="680">
        <f t="shared" ref="AH8" si="9">AE8+32</f>
        <v>44517</v>
      </c>
      <c r="AI8" s="680"/>
      <c r="AJ8" s="681"/>
      <c r="AK8" s="680">
        <f t="shared" ref="AK8" si="10">AH8+32</f>
        <v>44549</v>
      </c>
      <c r="AL8" s="680"/>
      <c r="AM8" s="681"/>
      <c r="AO8" s="115"/>
      <c r="AP8" s="116" t="s">
        <v>381</v>
      </c>
      <c r="AQ8" s="682" t="s">
        <v>261</v>
      </c>
      <c r="AR8" s="683"/>
      <c r="AS8" s="684"/>
      <c r="AT8" s="117"/>
    </row>
    <row r="9" spans="1:47">
      <c r="B9" s="118"/>
      <c r="C9" s="118"/>
      <c r="D9" s="119" t="s">
        <v>59</v>
      </c>
      <c r="E9" s="119" t="s">
        <v>60</v>
      </c>
      <c r="F9" s="120"/>
      <c r="G9" s="119" t="s">
        <v>59</v>
      </c>
      <c r="H9" s="119" t="s">
        <v>60</v>
      </c>
      <c r="I9" s="120"/>
      <c r="J9" s="119" t="s">
        <v>59</v>
      </c>
      <c r="K9" s="119" t="s">
        <v>60</v>
      </c>
      <c r="L9" s="120"/>
      <c r="M9" s="119" t="s">
        <v>59</v>
      </c>
      <c r="N9" s="119" t="s">
        <v>60</v>
      </c>
      <c r="O9" s="120"/>
      <c r="P9" s="119" t="s">
        <v>59</v>
      </c>
      <c r="Q9" s="119" t="s">
        <v>60</v>
      </c>
      <c r="R9" s="120"/>
      <c r="S9" s="119" t="s">
        <v>59</v>
      </c>
      <c r="T9" s="119" t="s">
        <v>60</v>
      </c>
      <c r="U9" s="120"/>
      <c r="V9" s="119" t="s">
        <v>59</v>
      </c>
      <c r="W9" s="119" t="s">
        <v>60</v>
      </c>
      <c r="X9" s="120"/>
      <c r="Y9" s="119" t="s">
        <v>59</v>
      </c>
      <c r="Z9" s="119" t="s">
        <v>60</v>
      </c>
      <c r="AA9" s="120"/>
      <c r="AB9" s="119" t="s">
        <v>59</v>
      </c>
      <c r="AC9" s="119" t="s">
        <v>60</v>
      </c>
      <c r="AD9" s="120"/>
      <c r="AE9" s="119" t="s">
        <v>59</v>
      </c>
      <c r="AF9" s="119" t="s">
        <v>60</v>
      </c>
      <c r="AG9" s="120"/>
      <c r="AH9" s="119" t="s">
        <v>59</v>
      </c>
      <c r="AI9" s="119" t="s">
        <v>60</v>
      </c>
      <c r="AJ9" s="120"/>
      <c r="AK9" s="119" t="s">
        <v>59</v>
      </c>
      <c r="AL9" s="119" t="s">
        <v>60</v>
      </c>
      <c r="AM9" s="120"/>
      <c r="AN9" s="118"/>
      <c r="AO9" s="121"/>
      <c r="AP9" s="122"/>
      <c r="AQ9" s="122"/>
      <c r="AR9" s="122"/>
      <c r="AS9" s="122"/>
      <c r="AT9" s="123"/>
      <c r="AU9" s="118"/>
    </row>
    <row r="10" spans="1:47">
      <c r="C10" s="361" t="s">
        <v>505</v>
      </c>
      <c r="D10" s="358"/>
      <c r="E10" s="359"/>
      <c r="F10" s="350"/>
      <c r="G10" s="358"/>
      <c r="H10" s="359"/>
      <c r="I10" s="350"/>
      <c r="J10" s="358"/>
      <c r="K10" s="359"/>
      <c r="L10" s="350"/>
      <c r="M10" s="358"/>
      <c r="N10" s="359"/>
      <c r="O10" s="350"/>
      <c r="P10" s="358"/>
      <c r="Q10" s="359"/>
      <c r="R10" s="350"/>
      <c r="S10" s="358"/>
      <c r="T10" s="359"/>
      <c r="U10" s="350"/>
      <c r="V10" s="358"/>
      <c r="W10" s="359"/>
      <c r="X10" s="350"/>
      <c r="Y10" s="358"/>
      <c r="Z10" s="359"/>
      <c r="AA10" s="350"/>
      <c r="AB10" s="358"/>
      <c r="AC10" s="359"/>
      <c r="AD10" s="350"/>
      <c r="AE10" s="358"/>
      <c r="AF10" s="359"/>
      <c r="AG10" s="350"/>
      <c r="AH10" s="358"/>
      <c r="AI10" s="359"/>
      <c r="AJ10" s="350"/>
      <c r="AK10" s="358"/>
      <c r="AL10" s="359"/>
      <c r="AM10" s="350"/>
      <c r="AO10" s="115"/>
      <c r="AP10" s="124" t="str">
        <f>C10</f>
        <v>Loyers</v>
      </c>
      <c r="AQ10" s="685">
        <f>SUM(MAX(D10:E10),MAX(G10:H10),MAX(J10:K10),MAX(M10,N10),MAX(P10:Q10),MAX(S10:T10),MAX(V10:W10),MAX(Y10:Z10),MAX(AB10:AC10),MAX(AE10,AF10),MAX(AH10:AI10),MAX(AK10:AL10))</f>
        <v>0</v>
      </c>
      <c r="AR10" s="686"/>
      <c r="AS10" s="687"/>
      <c r="AT10" s="117"/>
    </row>
    <row r="11" spans="1:47">
      <c r="C11" s="361" t="s">
        <v>383</v>
      </c>
      <c r="D11" s="360"/>
      <c r="E11" s="359"/>
      <c r="F11" s="350"/>
      <c r="G11" s="358"/>
      <c r="H11" s="359"/>
      <c r="I11" s="350"/>
      <c r="J11" s="358"/>
      <c r="K11" s="359"/>
      <c r="L11" s="350"/>
      <c r="M11" s="358"/>
      <c r="N11" s="359"/>
      <c r="O11" s="350"/>
      <c r="P11" s="358"/>
      <c r="Q11" s="359"/>
      <c r="R11" s="350"/>
      <c r="S11" s="358"/>
      <c r="T11" s="359"/>
      <c r="U11" s="350"/>
      <c r="V11" s="358"/>
      <c r="W11" s="359"/>
      <c r="X11" s="350"/>
      <c r="Y11" s="358"/>
      <c r="Z11" s="359"/>
      <c r="AA11" s="350"/>
      <c r="AB11" s="358"/>
      <c r="AC11" s="359"/>
      <c r="AD11" s="350"/>
      <c r="AE11" s="358"/>
      <c r="AF11" s="359"/>
      <c r="AG11" s="350"/>
      <c r="AH11" s="358"/>
      <c r="AI11" s="359"/>
      <c r="AJ11" s="350"/>
      <c r="AK11" s="358"/>
      <c r="AL11" s="359"/>
      <c r="AM11" s="350"/>
      <c r="AO11" s="115"/>
      <c r="AP11" s="124" t="str">
        <f>C11</f>
        <v>Provisions pour charges</v>
      </c>
      <c r="AQ11" s="685">
        <f>SUM(MAX(D11:E11),MAX(G11:H11),MAX(J11:K11),MAX(M11,N11),MAX(P11:Q11),MAX(S11:T11),MAX(V11:W11),MAX(Y11:Z11),MAX(AB11:AC11),MAX(AE11,AF11),MAX(AH11:AI11),MAX(AK11:AL11))</f>
        <v>0</v>
      </c>
      <c r="AR11" s="686"/>
      <c r="AS11" s="687"/>
      <c r="AT11" s="117"/>
    </row>
    <row r="12" spans="1:47">
      <c r="C12" s="361" t="s">
        <v>384</v>
      </c>
      <c r="D12" s="358"/>
      <c r="E12" s="359"/>
      <c r="F12" s="350"/>
      <c r="G12" s="358"/>
      <c r="H12" s="359"/>
      <c r="I12" s="350"/>
      <c r="J12" s="358"/>
      <c r="K12" s="359"/>
      <c r="L12" s="350"/>
      <c r="M12" s="358"/>
      <c r="N12" s="359"/>
      <c r="O12" s="350"/>
      <c r="P12" s="358"/>
      <c r="Q12" s="359"/>
      <c r="R12" s="350"/>
      <c r="S12" s="358"/>
      <c r="T12" s="359"/>
      <c r="U12" s="350"/>
      <c r="V12" s="358"/>
      <c r="W12" s="359"/>
      <c r="X12" s="350"/>
      <c r="Y12" s="358"/>
      <c r="Z12" s="359"/>
      <c r="AA12" s="350"/>
      <c r="AB12" s="358"/>
      <c r="AC12" s="359"/>
      <c r="AD12" s="350"/>
      <c r="AE12" s="358"/>
      <c r="AF12" s="359"/>
      <c r="AG12" s="350"/>
      <c r="AH12" s="358"/>
      <c r="AI12" s="359"/>
      <c r="AJ12" s="350"/>
      <c r="AK12" s="358"/>
      <c r="AL12" s="359"/>
      <c r="AM12" s="350"/>
      <c r="AO12" s="115"/>
      <c r="AP12" s="124" t="str">
        <f t="shared" ref="AP12:AP13" si="11">C12</f>
        <v>Dépots de garantie</v>
      </c>
      <c r="AQ12" s="685">
        <f t="shared" ref="AQ12:AQ13" si="12">SUM(MAX(D12:E12),MAX(G12:H12),MAX(J12:K12),MAX(M12,N12),MAX(P12:Q12),MAX(S12:T12),MAX(V12:W12),MAX(Y12:Z12),MAX(AB12:AC12),MAX(AE12,AF12),MAX(AH12:AI12),MAX(AK12:AL12))</f>
        <v>0</v>
      </c>
      <c r="AR12" s="686"/>
      <c r="AS12" s="687"/>
      <c r="AT12" s="117"/>
    </row>
    <row r="13" spans="1:47">
      <c r="C13" s="361" t="s">
        <v>385</v>
      </c>
      <c r="D13" s="358"/>
      <c r="E13" s="359"/>
      <c r="F13" s="350"/>
      <c r="G13" s="358"/>
      <c r="H13" s="359"/>
      <c r="I13" s="350"/>
      <c r="J13" s="358"/>
      <c r="K13" s="359"/>
      <c r="L13" s="350"/>
      <c r="M13" s="358"/>
      <c r="N13" s="359"/>
      <c r="O13" s="350"/>
      <c r="P13" s="358"/>
      <c r="Q13" s="359"/>
      <c r="R13" s="350"/>
      <c r="S13" s="358"/>
      <c r="T13" s="359"/>
      <c r="U13" s="350"/>
      <c r="V13" s="358"/>
      <c r="W13" s="359"/>
      <c r="X13" s="350"/>
      <c r="Y13" s="358"/>
      <c r="Z13" s="359"/>
      <c r="AA13" s="350"/>
      <c r="AB13" s="358"/>
      <c r="AC13" s="359"/>
      <c r="AD13" s="350"/>
      <c r="AE13" s="358"/>
      <c r="AF13" s="359"/>
      <c r="AG13" s="350"/>
      <c r="AH13" s="358"/>
      <c r="AI13" s="359"/>
      <c r="AJ13" s="350"/>
      <c r="AK13" s="358"/>
      <c r="AL13" s="359"/>
      <c r="AM13" s="350"/>
      <c r="AO13" s="115"/>
      <c r="AP13" s="124" t="str">
        <f t="shared" si="11"/>
        <v>Apports personnels</v>
      </c>
      <c r="AQ13" s="685">
        <f t="shared" si="12"/>
        <v>0</v>
      </c>
      <c r="AR13" s="686"/>
      <c r="AS13" s="687"/>
      <c r="AT13" s="117"/>
    </row>
    <row r="14" spans="1:47">
      <c r="C14" s="361" t="s">
        <v>422</v>
      </c>
      <c r="D14" s="358"/>
      <c r="E14" s="359"/>
      <c r="F14" s="350"/>
      <c r="G14" s="358"/>
      <c r="H14" s="359"/>
      <c r="I14" s="350"/>
      <c r="J14" s="358"/>
      <c r="K14" s="359"/>
      <c r="L14" s="350"/>
      <c r="M14" s="358"/>
      <c r="N14" s="359"/>
      <c r="O14" s="350"/>
      <c r="P14" s="358"/>
      <c r="Q14" s="359"/>
      <c r="R14" s="350"/>
      <c r="S14" s="358"/>
      <c r="T14" s="359"/>
      <c r="U14" s="350"/>
      <c r="V14" s="358"/>
      <c r="W14" s="359"/>
      <c r="X14" s="350"/>
      <c r="Y14" s="358"/>
      <c r="Z14" s="359"/>
      <c r="AA14" s="350"/>
      <c r="AB14" s="358"/>
      <c r="AC14" s="359"/>
      <c r="AD14" s="350"/>
      <c r="AE14" s="358"/>
      <c r="AF14" s="359"/>
      <c r="AG14" s="350"/>
      <c r="AH14" s="358"/>
      <c r="AI14" s="359"/>
      <c r="AJ14" s="350"/>
      <c r="AK14" s="358"/>
      <c r="AL14" s="359"/>
      <c r="AM14" s="350"/>
      <c r="AO14" s="115"/>
      <c r="AP14" s="124" t="str">
        <f>C14</f>
        <v>Financement</v>
      </c>
      <c r="AQ14" s="685">
        <f>SUM(MAX(D14:E14),MAX(G14:H14),MAX(J14:K14),MAX(M14,N14),MAX(P14:Q14),MAX(S14:T14),MAX(V14:W14),MAX(Y14:Z14),MAX(AB14:AC14),MAX(AE14,AF14),MAX(AH14:AI14),MAX(AK14:AL14))</f>
        <v>0</v>
      </c>
      <c r="AR14" s="686"/>
      <c r="AS14" s="687"/>
      <c r="AT14" s="117"/>
    </row>
    <row r="15" spans="1:47">
      <c r="C15" s="361" t="s">
        <v>423</v>
      </c>
      <c r="D15" s="358"/>
      <c r="E15" s="359"/>
      <c r="F15" s="350"/>
      <c r="G15" s="358"/>
      <c r="H15" s="359"/>
      <c r="I15" s="350"/>
      <c r="J15" s="358"/>
      <c r="K15" s="359"/>
      <c r="L15" s="350"/>
      <c r="M15" s="358"/>
      <c r="N15" s="359"/>
      <c r="O15" s="350"/>
      <c r="P15" s="358"/>
      <c r="Q15" s="359"/>
      <c r="R15" s="350"/>
      <c r="S15" s="358"/>
      <c r="T15" s="359"/>
      <c r="U15" s="350"/>
      <c r="V15" s="358"/>
      <c r="W15" s="359"/>
      <c r="X15" s="350"/>
      <c r="Y15" s="358"/>
      <c r="Z15" s="359"/>
      <c r="AA15" s="350"/>
      <c r="AB15" s="358"/>
      <c r="AC15" s="359"/>
      <c r="AD15" s="350"/>
      <c r="AE15" s="358"/>
      <c r="AF15" s="359"/>
      <c r="AG15" s="350"/>
      <c r="AH15" s="358"/>
      <c r="AI15" s="359"/>
      <c r="AJ15" s="350"/>
      <c r="AK15" s="358"/>
      <c r="AL15" s="359"/>
      <c r="AM15" s="350"/>
      <c r="AO15" s="115"/>
      <c r="AP15" s="124" t="str">
        <f>C15</f>
        <v>Subventions</v>
      </c>
      <c r="AQ15" s="685">
        <f>SUM(MAX(D15:E15),MAX(G15:H15),MAX(J15:K15),MAX(M15,N15),MAX(P15:Q15),MAX(S15:T15),MAX(V15:W15),MAX(Y15:Z15),MAX(AB15:AC15),MAX(AE15,AF15),MAX(AH15:AI15),MAX(AK15:AL15))</f>
        <v>0</v>
      </c>
      <c r="AR15" s="686"/>
      <c r="AS15" s="687"/>
      <c r="AT15" s="117"/>
    </row>
    <row r="16" spans="1:47">
      <c r="C16" s="361" t="s">
        <v>39</v>
      </c>
      <c r="D16" s="358"/>
      <c r="E16" s="359"/>
      <c r="F16" s="350"/>
      <c r="G16" s="358"/>
      <c r="H16" s="359"/>
      <c r="I16" s="350"/>
      <c r="J16" s="358"/>
      <c r="K16" s="359"/>
      <c r="L16" s="350"/>
      <c r="M16" s="358"/>
      <c r="N16" s="359"/>
      <c r="O16" s="350"/>
      <c r="P16" s="358"/>
      <c r="Q16" s="359"/>
      <c r="R16" s="350"/>
      <c r="S16" s="358"/>
      <c r="T16" s="359"/>
      <c r="U16" s="350"/>
      <c r="V16" s="358"/>
      <c r="W16" s="359"/>
      <c r="X16" s="350"/>
      <c r="Y16" s="358"/>
      <c r="Z16" s="359"/>
      <c r="AA16" s="350"/>
      <c r="AB16" s="358"/>
      <c r="AC16" s="359"/>
      <c r="AD16" s="350"/>
      <c r="AE16" s="358"/>
      <c r="AF16" s="359"/>
      <c r="AG16" s="350"/>
      <c r="AH16" s="358"/>
      <c r="AI16" s="359"/>
      <c r="AJ16" s="350"/>
      <c r="AK16" s="358"/>
      <c r="AL16" s="359"/>
      <c r="AM16" s="350"/>
      <c r="AO16" s="115"/>
      <c r="AP16" s="124" t="str">
        <f>C16</f>
        <v>Autres</v>
      </c>
      <c r="AQ16" s="685">
        <f>SUM(MAX(D16:E16),MAX(G16:H16),MAX(J16:K16),MAX(M16,N16),MAX(P16:Q16),MAX(S16:T16),MAX(V16:W16),MAX(Y16:Z16),MAX(AB16:AC16),MAX(AE16,AF16),MAX(AH16:AI16),MAX(AK16:AL16))</f>
        <v>0</v>
      </c>
      <c r="AR16" s="686"/>
      <c r="AS16" s="687"/>
      <c r="AT16" s="117"/>
    </row>
    <row r="17" spans="3:46" ht="13.9">
      <c r="C17" s="125" t="s">
        <v>386</v>
      </c>
      <c r="D17" s="126" t="str">
        <f>IF(SUM(D10:D16)=0,"",SUM(D10:D16))</f>
        <v/>
      </c>
      <c r="E17" s="127">
        <f>SUM(E10:E16)</f>
        <v>0</v>
      </c>
      <c r="F17" s="128"/>
      <c r="G17" s="126" t="str">
        <f>IF(SUM(G10:G16)=0,"",SUM(G10:G16))</f>
        <v/>
      </c>
      <c r="H17" s="127">
        <f>SUM(H10:H16)</f>
        <v>0</v>
      </c>
      <c r="I17" s="128"/>
      <c r="J17" s="126" t="str">
        <f>IF(SUM(J10:J16)=0,"",SUM(J10:J16))</f>
        <v/>
      </c>
      <c r="K17" s="127">
        <f>SUM(K10:K16)</f>
        <v>0</v>
      </c>
      <c r="L17" s="128"/>
      <c r="M17" s="126" t="str">
        <f>IF(SUM(M10:M16)=0,"",SUM(M10:M16))</f>
        <v/>
      </c>
      <c r="N17" s="127">
        <f>SUM(N10:N16)</f>
        <v>0</v>
      </c>
      <c r="O17" s="128"/>
      <c r="P17" s="126" t="str">
        <f>IF(SUM(P10:P16)=0,"",SUM(P10:P16))</f>
        <v/>
      </c>
      <c r="Q17" s="127">
        <f>SUM(Q10:Q16)</f>
        <v>0</v>
      </c>
      <c r="R17" s="128"/>
      <c r="S17" s="126" t="str">
        <f>IF(SUM(S10:S16)=0,"",SUM(S10:S16))</f>
        <v/>
      </c>
      <c r="T17" s="127">
        <f>SUM(T10:T16)</f>
        <v>0</v>
      </c>
      <c r="U17" s="128"/>
      <c r="V17" s="126" t="str">
        <f>IF(SUM(V10:V16)=0,"",SUM(V10:V16))</f>
        <v/>
      </c>
      <c r="W17" s="127">
        <f>SUM(W10:W16)</f>
        <v>0</v>
      </c>
      <c r="X17" s="128"/>
      <c r="Y17" s="126" t="str">
        <f>IF(SUM(Y10:Y16)=0,"",SUM(Y10:Y16))</f>
        <v/>
      </c>
      <c r="Z17" s="127">
        <f>SUM(Z10:Z16)</f>
        <v>0</v>
      </c>
      <c r="AA17" s="128"/>
      <c r="AB17" s="126" t="str">
        <f>IF(SUM(AB10:AB16)=0,"",SUM(AB10:AB16))</f>
        <v/>
      </c>
      <c r="AC17" s="127">
        <f>SUM(AC10:AC16)</f>
        <v>0</v>
      </c>
      <c r="AD17" s="128"/>
      <c r="AE17" s="126" t="str">
        <f>IF(SUM(AE10:AE16)=0,"",SUM(AE10:AE16))</f>
        <v/>
      </c>
      <c r="AF17" s="127">
        <f>SUM(AF10:AF16)</f>
        <v>0</v>
      </c>
      <c r="AG17" s="128"/>
      <c r="AH17" s="126" t="str">
        <f>IF(SUM(AH10:AH16)=0,"",SUM(AH10:AH16))</f>
        <v/>
      </c>
      <c r="AI17" s="127">
        <f>SUM(AI10:AI16)</f>
        <v>0</v>
      </c>
      <c r="AJ17" s="128"/>
      <c r="AK17" s="126" t="str">
        <f>IF(SUM(AK10:AK16)=0,"",SUM(AK10:AK16))</f>
        <v/>
      </c>
      <c r="AL17" s="127">
        <f>SUM(AL10:AL16)</f>
        <v>0</v>
      </c>
      <c r="AM17" s="128"/>
      <c r="AO17" s="115"/>
      <c r="AP17" s="129" t="s">
        <v>387</v>
      </c>
      <c r="AQ17" s="688">
        <f>SUM(AQ10:AS16)</f>
        <v>0</v>
      </c>
      <c r="AR17" s="689"/>
      <c r="AS17" s="690"/>
      <c r="AT17" s="117"/>
    </row>
    <row r="18" spans="3:46">
      <c r="C18" s="125" t="s">
        <v>388</v>
      </c>
      <c r="D18" s="691" t="str">
        <f>IF(D17="","",D17-E17)</f>
        <v/>
      </c>
      <c r="E18" s="692"/>
      <c r="F18" s="693"/>
      <c r="G18" s="691" t="str">
        <f>IF(G17="","",G17-H17)</f>
        <v/>
      </c>
      <c r="H18" s="692"/>
      <c r="I18" s="693"/>
      <c r="J18" s="691" t="str">
        <f>IF(J17="","",J17-K17)</f>
        <v/>
      </c>
      <c r="K18" s="692"/>
      <c r="L18" s="693"/>
      <c r="M18" s="691" t="str">
        <f>IF(M17="","",M17-N17)</f>
        <v/>
      </c>
      <c r="N18" s="692"/>
      <c r="O18" s="693"/>
      <c r="P18" s="691" t="str">
        <f>IF(P17="","",P17-Q17)</f>
        <v/>
      </c>
      <c r="Q18" s="692"/>
      <c r="R18" s="693"/>
      <c r="S18" s="691" t="str">
        <f>IF(S17="","",S17-T17)</f>
        <v/>
      </c>
      <c r="T18" s="692"/>
      <c r="U18" s="693"/>
      <c r="V18" s="691" t="str">
        <f>IF(V17="","",V17-W17)</f>
        <v/>
      </c>
      <c r="W18" s="692"/>
      <c r="X18" s="693"/>
      <c r="Y18" s="691" t="str">
        <f>IF(Y17="","",Y17-Z17)</f>
        <v/>
      </c>
      <c r="Z18" s="692"/>
      <c r="AA18" s="693"/>
      <c r="AB18" s="691" t="str">
        <f>IF(AB17="","",AB17-AC17)</f>
        <v/>
      </c>
      <c r="AC18" s="692"/>
      <c r="AD18" s="693"/>
      <c r="AE18" s="691" t="str">
        <f>IF(AE17="","",AE17-AF17)</f>
        <v/>
      </c>
      <c r="AF18" s="692"/>
      <c r="AG18" s="693"/>
      <c r="AH18" s="691" t="str">
        <f>IF(AH17="","",AH17-AI17)</f>
        <v/>
      </c>
      <c r="AI18" s="692"/>
      <c r="AJ18" s="693"/>
      <c r="AK18" s="691" t="str">
        <f>IF(AK17="","",AK17-AL17)</f>
        <v/>
      </c>
      <c r="AL18" s="692"/>
      <c r="AM18" s="693"/>
      <c r="AO18" s="115"/>
      <c r="AP18" s="129"/>
      <c r="AQ18" s="130"/>
      <c r="AR18" s="130"/>
      <c r="AS18" s="130"/>
      <c r="AT18" s="117"/>
    </row>
    <row r="19" spans="3:46" ht="13.15">
      <c r="C19" s="114"/>
      <c r="D19" s="102"/>
      <c r="E19" s="102"/>
      <c r="F19" s="103"/>
      <c r="G19" s="102"/>
      <c r="H19" s="102"/>
      <c r="I19" s="102"/>
      <c r="J19" s="102"/>
      <c r="K19" s="102"/>
      <c r="L19" s="102"/>
      <c r="M19" s="102"/>
      <c r="N19" s="102"/>
      <c r="O19" s="103"/>
      <c r="P19" s="102"/>
      <c r="Q19" s="102"/>
      <c r="R19" s="102"/>
      <c r="S19" s="102"/>
      <c r="T19" s="102"/>
      <c r="U19" s="102"/>
      <c r="V19" s="102"/>
      <c r="W19" s="102"/>
      <c r="X19" s="103"/>
      <c r="Y19" s="102"/>
      <c r="Z19" s="102"/>
      <c r="AA19" s="102"/>
      <c r="AB19" s="102"/>
      <c r="AC19" s="102"/>
      <c r="AD19" s="102"/>
      <c r="AE19" s="102"/>
      <c r="AF19" s="102"/>
      <c r="AG19" s="103"/>
      <c r="AH19" s="102"/>
      <c r="AI19" s="102"/>
      <c r="AJ19" s="102"/>
      <c r="AK19" s="102"/>
      <c r="AL19" s="102"/>
      <c r="AM19" s="102"/>
      <c r="AO19" s="115"/>
      <c r="AP19" s="116"/>
      <c r="AQ19" s="130"/>
      <c r="AR19" s="130"/>
      <c r="AS19" s="130"/>
      <c r="AT19" s="117"/>
    </row>
    <row r="20" spans="3:46" ht="13.15">
      <c r="C20" s="114" t="s">
        <v>389</v>
      </c>
      <c r="D20" s="680">
        <f>Menu!F20</f>
        <v>44197</v>
      </c>
      <c r="E20" s="680"/>
      <c r="F20" s="681"/>
      <c r="G20" s="680">
        <f>32+D20</f>
        <v>44229</v>
      </c>
      <c r="H20" s="680"/>
      <c r="I20" s="681"/>
      <c r="J20" s="680">
        <f t="shared" ref="J20" si="13">32+G20</f>
        <v>44261</v>
      </c>
      <c r="K20" s="680"/>
      <c r="L20" s="681"/>
      <c r="M20" s="680">
        <f t="shared" ref="M20" si="14">32+J20</f>
        <v>44293</v>
      </c>
      <c r="N20" s="680"/>
      <c r="O20" s="681"/>
      <c r="P20" s="680">
        <f t="shared" ref="P20" si="15">32+M20</f>
        <v>44325</v>
      </c>
      <c r="Q20" s="680"/>
      <c r="R20" s="681"/>
      <c r="S20" s="680">
        <f t="shared" ref="S20" si="16">32+P20</f>
        <v>44357</v>
      </c>
      <c r="T20" s="680"/>
      <c r="U20" s="681"/>
      <c r="V20" s="680">
        <f t="shared" ref="V20" si="17">32+S20</f>
        <v>44389</v>
      </c>
      <c r="W20" s="680"/>
      <c r="X20" s="681"/>
      <c r="Y20" s="680">
        <f t="shared" ref="Y20" si="18">32+V20</f>
        <v>44421</v>
      </c>
      <c r="Z20" s="680"/>
      <c r="AA20" s="681"/>
      <c r="AB20" s="680">
        <f t="shared" ref="AB20" si="19">32+Y20</f>
        <v>44453</v>
      </c>
      <c r="AC20" s="680"/>
      <c r="AD20" s="681"/>
      <c r="AE20" s="680">
        <f t="shared" ref="AE20" si="20">32+AB20</f>
        <v>44485</v>
      </c>
      <c r="AF20" s="680"/>
      <c r="AG20" s="681"/>
      <c r="AH20" s="680">
        <f t="shared" ref="AH20" si="21">32+AE20</f>
        <v>44517</v>
      </c>
      <c r="AI20" s="680"/>
      <c r="AJ20" s="681"/>
      <c r="AK20" s="680">
        <f t="shared" ref="AK20" si="22">32+AH20</f>
        <v>44549</v>
      </c>
      <c r="AL20" s="680"/>
      <c r="AM20" s="681"/>
      <c r="AO20" s="115"/>
      <c r="AP20" s="116" t="s">
        <v>389</v>
      </c>
      <c r="AQ20" s="130"/>
      <c r="AR20" s="130"/>
      <c r="AS20" s="130"/>
      <c r="AT20" s="117"/>
    </row>
    <row r="21" spans="3:46" ht="13.15">
      <c r="C21" s="114"/>
      <c r="D21" s="119" t="s">
        <v>59</v>
      </c>
      <c r="E21" s="119" t="s">
        <v>60</v>
      </c>
      <c r="F21" s="120"/>
      <c r="G21" s="119" t="s">
        <v>59</v>
      </c>
      <c r="H21" s="119" t="s">
        <v>60</v>
      </c>
      <c r="I21" s="120"/>
      <c r="J21" s="119" t="s">
        <v>59</v>
      </c>
      <c r="K21" s="119" t="s">
        <v>60</v>
      </c>
      <c r="L21" s="120"/>
      <c r="M21" s="119" t="s">
        <v>59</v>
      </c>
      <c r="N21" s="119" t="s">
        <v>60</v>
      </c>
      <c r="O21" s="120"/>
      <c r="P21" s="119" t="s">
        <v>59</v>
      </c>
      <c r="Q21" s="119" t="s">
        <v>60</v>
      </c>
      <c r="R21" s="120"/>
      <c r="S21" s="119" t="s">
        <v>59</v>
      </c>
      <c r="T21" s="119" t="s">
        <v>60</v>
      </c>
      <c r="U21" s="120"/>
      <c r="V21" s="119" t="s">
        <v>59</v>
      </c>
      <c r="W21" s="119" t="s">
        <v>60</v>
      </c>
      <c r="X21" s="120"/>
      <c r="Y21" s="119" t="s">
        <v>59</v>
      </c>
      <c r="Z21" s="119" t="s">
        <v>60</v>
      </c>
      <c r="AA21" s="120"/>
      <c r="AB21" s="119" t="s">
        <v>59</v>
      </c>
      <c r="AC21" s="119" t="s">
        <v>60</v>
      </c>
      <c r="AD21" s="120"/>
      <c r="AE21" s="119" t="s">
        <v>59</v>
      </c>
      <c r="AF21" s="119" t="s">
        <v>60</v>
      </c>
      <c r="AG21" s="120"/>
      <c r="AH21" s="119" t="s">
        <v>59</v>
      </c>
      <c r="AI21" s="119" t="s">
        <v>60</v>
      </c>
      <c r="AJ21" s="120"/>
      <c r="AK21" s="119" t="s">
        <v>59</v>
      </c>
      <c r="AL21" s="119" t="s">
        <v>60</v>
      </c>
      <c r="AM21" s="120"/>
      <c r="AO21" s="115"/>
      <c r="AP21" s="116"/>
      <c r="AQ21" s="130"/>
      <c r="AR21" s="130"/>
      <c r="AS21" s="130"/>
      <c r="AT21" s="117"/>
    </row>
    <row r="22" spans="3:46">
      <c r="C22" s="361" t="s">
        <v>390</v>
      </c>
      <c r="D22" s="358"/>
      <c r="E22" s="359"/>
      <c r="F22" s="350"/>
      <c r="G22" s="358"/>
      <c r="H22" s="359"/>
      <c r="I22" s="350"/>
      <c r="J22" s="358"/>
      <c r="K22" s="359"/>
      <c r="L22" s="350"/>
      <c r="M22" s="358"/>
      <c r="N22" s="359"/>
      <c r="O22" s="350"/>
      <c r="P22" s="358"/>
      <c r="Q22" s="359"/>
      <c r="R22" s="350"/>
      <c r="S22" s="358"/>
      <c r="T22" s="359"/>
      <c r="U22" s="350"/>
      <c r="V22" s="358"/>
      <c r="W22" s="359"/>
      <c r="X22" s="350"/>
      <c r="Y22" s="358"/>
      <c r="Z22" s="359"/>
      <c r="AA22" s="350"/>
      <c r="AB22" s="358"/>
      <c r="AC22" s="359"/>
      <c r="AD22" s="350"/>
      <c r="AE22" s="358"/>
      <c r="AF22" s="359"/>
      <c r="AG22" s="350"/>
      <c r="AH22" s="358"/>
      <c r="AI22" s="359"/>
      <c r="AJ22" s="350"/>
      <c r="AK22" s="358"/>
      <c r="AL22" s="359"/>
      <c r="AM22" s="350"/>
      <c r="AO22" s="115"/>
      <c r="AP22" s="124" t="str">
        <f t="shared" ref="AP22:AP33" si="23">C22</f>
        <v>Frais de gérance</v>
      </c>
      <c r="AQ22" s="685">
        <f t="shared" ref="AQ22:AQ33" si="24">SUM(MAX(D22:E22),MAX(G22:H22),MAX(J22:K22),MAX(M22,N22),MAX(P22:Q22),MAX(S22:T22),MAX(V22:W22),MAX(Y22:Z22),MAX(AB22:AC22),MAX(AE22,AF22),MAX(AH22:AI22),MAX(AK22:AL22))</f>
        <v>0</v>
      </c>
      <c r="AR22" s="686"/>
      <c r="AS22" s="687"/>
      <c r="AT22" s="117"/>
    </row>
    <row r="23" spans="3:46">
      <c r="C23" s="361" t="s">
        <v>391</v>
      </c>
      <c r="D23" s="358"/>
      <c r="E23" s="359"/>
      <c r="F23" s="350"/>
      <c r="G23" s="358"/>
      <c r="H23" s="359"/>
      <c r="I23" s="350"/>
      <c r="J23" s="358"/>
      <c r="K23" s="359"/>
      <c r="L23" s="350"/>
      <c r="M23" s="358"/>
      <c r="N23" s="359"/>
      <c r="O23" s="350"/>
      <c r="P23" s="358"/>
      <c r="Q23" s="359"/>
      <c r="R23" s="350"/>
      <c r="S23" s="358"/>
      <c r="T23" s="359"/>
      <c r="U23" s="350"/>
      <c r="V23" s="358"/>
      <c r="W23" s="359"/>
      <c r="X23" s="350"/>
      <c r="Y23" s="358"/>
      <c r="Z23" s="359"/>
      <c r="AA23" s="350"/>
      <c r="AB23" s="358"/>
      <c r="AC23" s="359"/>
      <c r="AD23" s="350"/>
      <c r="AE23" s="358"/>
      <c r="AF23" s="359"/>
      <c r="AG23" s="350"/>
      <c r="AH23" s="358"/>
      <c r="AI23" s="359"/>
      <c r="AJ23" s="350"/>
      <c r="AK23" s="358"/>
      <c r="AL23" s="359"/>
      <c r="AM23" s="350"/>
      <c r="AO23" s="115"/>
      <c r="AP23" s="124" t="str">
        <f t="shared" si="23"/>
        <v>Assurances</v>
      </c>
      <c r="AQ23" s="685">
        <f t="shared" si="24"/>
        <v>0</v>
      </c>
      <c r="AR23" s="686"/>
      <c r="AS23" s="687"/>
      <c r="AT23" s="117"/>
    </row>
    <row r="24" spans="3:46">
      <c r="C24" s="361" t="s">
        <v>417</v>
      </c>
      <c r="D24" s="358"/>
      <c r="E24" s="359"/>
      <c r="F24" s="350"/>
      <c r="G24" s="358"/>
      <c r="H24" s="359"/>
      <c r="I24" s="350"/>
      <c r="J24" s="358"/>
      <c r="K24" s="359"/>
      <c r="L24" s="350"/>
      <c r="M24" s="358"/>
      <c r="N24" s="359"/>
      <c r="O24" s="350"/>
      <c r="P24" s="358"/>
      <c r="Q24" s="359"/>
      <c r="R24" s="350"/>
      <c r="S24" s="358"/>
      <c r="T24" s="359"/>
      <c r="U24" s="350"/>
      <c r="V24" s="358"/>
      <c r="W24" s="359"/>
      <c r="X24" s="350"/>
      <c r="Y24" s="358"/>
      <c r="Z24" s="359"/>
      <c r="AA24" s="350"/>
      <c r="AB24" s="358"/>
      <c r="AC24" s="359"/>
      <c r="AD24" s="350"/>
      <c r="AE24" s="358"/>
      <c r="AF24" s="359"/>
      <c r="AG24" s="350"/>
      <c r="AH24" s="358"/>
      <c r="AI24" s="359"/>
      <c r="AJ24" s="350"/>
      <c r="AK24" s="358"/>
      <c r="AL24" s="359"/>
      <c r="AM24" s="350"/>
      <c r="AO24" s="115"/>
      <c r="AP24" s="124" t="str">
        <f t="shared" si="23"/>
        <v>Eau</v>
      </c>
      <c r="AQ24" s="685">
        <f t="shared" si="24"/>
        <v>0</v>
      </c>
      <c r="AR24" s="686"/>
      <c r="AS24" s="687"/>
      <c r="AT24" s="117"/>
    </row>
    <row r="25" spans="3:46">
      <c r="C25" s="361" t="s">
        <v>508</v>
      </c>
      <c r="D25" s="358"/>
      <c r="E25" s="359"/>
      <c r="F25" s="350"/>
      <c r="G25" s="358"/>
      <c r="H25" s="359"/>
      <c r="I25" s="350"/>
      <c r="J25" s="358"/>
      <c r="K25" s="359"/>
      <c r="L25" s="350"/>
      <c r="M25" s="358"/>
      <c r="N25" s="359"/>
      <c r="O25" s="350"/>
      <c r="P25" s="358"/>
      <c r="Q25" s="359"/>
      <c r="R25" s="350"/>
      <c r="S25" s="358"/>
      <c r="T25" s="359"/>
      <c r="U25" s="350"/>
      <c r="V25" s="358"/>
      <c r="W25" s="359"/>
      <c r="X25" s="350"/>
      <c r="Y25" s="358"/>
      <c r="Z25" s="359"/>
      <c r="AA25" s="350"/>
      <c r="AB25" s="358"/>
      <c r="AC25" s="359"/>
      <c r="AD25" s="350"/>
      <c r="AE25" s="358"/>
      <c r="AF25" s="359"/>
      <c r="AG25" s="350"/>
      <c r="AH25" s="358"/>
      <c r="AI25" s="359"/>
      <c r="AJ25" s="350"/>
      <c r="AK25" s="358"/>
      <c r="AL25" s="359"/>
      <c r="AM25" s="350"/>
      <c r="AO25" s="115"/>
      <c r="AP25" s="124" t="str">
        <f t="shared" si="23"/>
        <v>Electricité/Gaz</v>
      </c>
      <c r="AQ25" s="685">
        <f t="shared" si="24"/>
        <v>0</v>
      </c>
      <c r="AR25" s="686"/>
      <c r="AS25" s="687"/>
      <c r="AT25" s="117"/>
    </row>
    <row r="26" spans="3:46">
      <c r="C26" s="361" t="s">
        <v>511</v>
      </c>
      <c r="D26" s="358"/>
      <c r="E26" s="359"/>
      <c r="F26" s="350"/>
      <c r="G26" s="358"/>
      <c r="H26" s="359"/>
      <c r="I26" s="350"/>
      <c r="J26" s="358"/>
      <c r="K26" s="359"/>
      <c r="L26" s="350"/>
      <c r="M26" s="358"/>
      <c r="N26" s="359"/>
      <c r="O26" s="350"/>
      <c r="P26" s="358"/>
      <c r="Q26" s="359"/>
      <c r="R26" s="350"/>
      <c r="S26" s="358"/>
      <c r="T26" s="359"/>
      <c r="U26" s="350"/>
      <c r="V26" s="358"/>
      <c r="W26" s="359"/>
      <c r="X26" s="350"/>
      <c r="Y26" s="358"/>
      <c r="Z26" s="359"/>
      <c r="AA26" s="350"/>
      <c r="AB26" s="358"/>
      <c r="AC26" s="359"/>
      <c r="AD26" s="350"/>
      <c r="AE26" s="358"/>
      <c r="AF26" s="359"/>
      <c r="AG26" s="350"/>
      <c r="AH26" s="358"/>
      <c r="AI26" s="359"/>
      <c r="AJ26" s="350"/>
      <c r="AK26" s="358"/>
      <c r="AL26" s="359"/>
      <c r="AM26" s="350"/>
      <c r="AO26" s="115"/>
      <c r="AP26" s="124" t="str">
        <f t="shared" si="23"/>
        <v>Crédit immobilier principal</v>
      </c>
      <c r="AQ26" s="685">
        <f t="shared" si="24"/>
        <v>0</v>
      </c>
      <c r="AR26" s="686"/>
      <c r="AS26" s="687"/>
      <c r="AT26" s="117"/>
    </row>
    <row r="27" spans="3:46">
      <c r="C27" s="361" t="s">
        <v>426</v>
      </c>
      <c r="D27" s="358"/>
      <c r="E27" s="359"/>
      <c r="F27" s="350"/>
      <c r="G27" s="358"/>
      <c r="H27" s="359"/>
      <c r="I27" s="350"/>
      <c r="J27" s="358"/>
      <c r="K27" s="359"/>
      <c r="L27" s="350"/>
      <c r="M27" s="358"/>
      <c r="N27" s="359"/>
      <c r="O27" s="350"/>
      <c r="P27" s="358"/>
      <c r="Q27" s="359"/>
      <c r="R27" s="350"/>
      <c r="S27" s="358"/>
      <c r="T27" s="359"/>
      <c r="U27" s="350"/>
      <c r="V27" s="358"/>
      <c r="W27" s="359"/>
      <c r="X27" s="350"/>
      <c r="Y27" s="358"/>
      <c r="Z27" s="359"/>
      <c r="AA27" s="350"/>
      <c r="AB27" s="358"/>
      <c r="AC27" s="359"/>
      <c r="AD27" s="350"/>
      <c r="AE27" s="358"/>
      <c r="AF27" s="359"/>
      <c r="AG27" s="350"/>
      <c r="AH27" s="358"/>
      <c r="AI27" s="359"/>
      <c r="AJ27" s="350"/>
      <c r="AK27" s="358"/>
      <c r="AL27" s="359"/>
      <c r="AM27" s="350"/>
      <c r="AO27" s="115"/>
      <c r="AP27" s="124" t="str">
        <f t="shared" si="23"/>
        <v>Crédit secondaire</v>
      </c>
      <c r="AQ27" s="685">
        <f t="shared" ref="AQ27" si="25">SUM(MAX(D27:E27),MAX(G27:H27),MAX(J27:K27),MAX(M27,N27),MAX(P27:Q27),MAX(S27:T27),MAX(V27:W27),MAX(Y27:Z27),MAX(AB27:AC27),MAX(AE27,AF27),MAX(AH27:AI27),MAX(AK27:AL27))</f>
        <v>0</v>
      </c>
      <c r="AR27" s="686"/>
      <c r="AS27" s="687"/>
      <c r="AT27" s="117"/>
    </row>
    <row r="28" spans="3:46">
      <c r="C28" s="361" t="s">
        <v>393</v>
      </c>
      <c r="D28" s="358"/>
      <c r="E28" s="359"/>
      <c r="F28" s="350"/>
      <c r="G28" s="358"/>
      <c r="H28" s="359"/>
      <c r="I28" s="350"/>
      <c r="J28" s="358"/>
      <c r="K28" s="359"/>
      <c r="L28" s="350"/>
      <c r="M28" s="358"/>
      <c r="N28" s="359"/>
      <c r="O28" s="350"/>
      <c r="P28" s="358"/>
      <c r="Q28" s="359"/>
      <c r="R28" s="350"/>
      <c r="S28" s="358"/>
      <c r="T28" s="359"/>
      <c r="U28" s="350"/>
      <c r="V28" s="358"/>
      <c r="W28" s="359"/>
      <c r="X28" s="350"/>
      <c r="Y28" s="358"/>
      <c r="Z28" s="359"/>
      <c r="AA28" s="350"/>
      <c r="AB28" s="358"/>
      <c r="AC28" s="359"/>
      <c r="AD28" s="350"/>
      <c r="AE28" s="358"/>
      <c r="AF28" s="359"/>
      <c r="AG28" s="350"/>
      <c r="AH28" s="358"/>
      <c r="AI28" s="359"/>
      <c r="AJ28" s="350"/>
      <c r="AK28" s="358"/>
      <c r="AL28" s="359"/>
      <c r="AM28" s="350"/>
      <c r="AO28" s="115"/>
      <c r="AP28" s="124" t="str">
        <f t="shared" si="23"/>
        <v>Frais bancaires</v>
      </c>
      <c r="AQ28" s="685">
        <f t="shared" si="24"/>
        <v>0</v>
      </c>
      <c r="AR28" s="686"/>
      <c r="AS28" s="687"/>
      <c r="AT28" s="117"/>
    </row>
    <row r="29" spans="3:46">
      <c r="C29" s="361" t="s">
        <v>394</v>
      </c>
      <c r="D29" s="358"/>
      <c r="E29" s="359"/>
      <c r="F29" s="350"/>
      <c r="G29" s="358"/>
      <c r="H29" s="359"/>
      <c r="I29" s="350"/>
      <c r="J29" s="358"/>
      <c r="K29" s="359"/>
      <c r="L29" s="350"/>
      <c r="M29" s="358"/>
      <c r="N29" s="359"/>
      <c r="O29" s="350"/>
      <c r="P29" s="358"/>
      <c r="Q29" s="359"/>
      <c r="R29" s="350"/>
      <c r="S29" s="358"/>
      <c r="T29" s="359"/>
      <c r="U29" s="350"/>
      <c r="V29" s="358"/>
      <c r="W29" s="359"/>
      <c r="X29" s="350"/>
      <c r="Y29" s="358"/>
      <c r="Z29" s="359"/>
      <c r="AA29" s="350"/>
      <c r="AB29" s="358"/>
      <c r="AC29" s="359"/>
      <c r="AD29" s="350"/>
      <c r="AE29" s="358"/>
      <c r="AF29" s="359"/>
      <c r="AG29" s="350"/>
      <c r="AH29" s="358"/>
      <c r="AI29" s="359"/>
      <c r="AJ29" s="350"/>
      <c r="AK29" s="358"/>
      <c r="AL29" s="359"/>
      <c r="AM29" s="350"/>
      <c r="AO29" s="115"/>
      <c r="AP29" s="124" t="str">
        <f t="shared" si="23"/>
        <v>Taxe foncière</v>
      </c>
      <c r="AQ29" s="685">
        <f t="shared" si="24"/>
        <v>0</v>
      </c>
      <c r="AR29" s="686"/>
      <c r="AS29" s="687"/>
      <c r="AT29" s="117"/>
    </row>
    <row r="30" spans="3:46">
      <c r="C30" s="361" t="s">
        <v>395</v>
      </c>
      <c r="D30" s="358"/>
      <c r="E30" s="359"/>
      <c r="F30" s="350"/>
      <c r="G30" s="358"/>
      <c r="H30" s="359"/>
      <c r="I30" s="350"/>
      <c r="J30" s="358"/>
      <c r="K30" s="359"/>
      <c r="L30" s="350"/>
      <c r="M30" s="358"/>
      <c r="N30" s="359"/>
      <c r="O30" s="350"/>
      <c r="P30" s="358"/>
      <c r="Q30" s="359"/>
      <c r="R30" s="350"/>
      <c r="S30" s="358"/>
      <c r="T30" s="359"/>
      <c r="U30" s="350"/>
      <c r="V30" s="358"/>
      <c r="W30" s="359"/>
      <c r="X30" s="350"/>
      <c r="Y30" s="358"/>
      <c r="Z30" s="359"/>
      <c r="AA30" s="350"/>
      <c r="AB30" s="358"/>
      <c r="AC30" s="359"/>
      <c r="AD30" s="350"/>
      <c r="AE30" s="358"/>
      <c r="AF30" s="359"/>
      <c r="AG30" s="350"/>
      <c r="AH30" s="358"/>
      <c r="AI30" s="359"/>
      <c r="AJ30" s="350"/>
      <c r="AK30" s="358"/>
      <c r="AL30" s="359"/>
      <c r="AM30" s="350"/>
      <c r="AO30" s="115"/>
      <c r="AP30" s="124" t="str">
        <f t="shared" si="23"/>
        <v>Divers (travaux etc.)</v>
      </c>
      <c r="AQ30" s="685">
        <f t="shared" si="24"/>
        <v>0</v>
      </c>
      <c r="AR30" s="686"/>
      <c r="AS30" s="687"/>
      <c r="AT30" s="117"/>
    </row>
    <row r="31" spans="3:46">
      <c r="C31" s="361" t="s">
        <v>510</v>
      </c>
      <c r="D31" s="358"/>
      <c r="E31" s="359"/>
      <c r="F31" s="350"/>
      <c r="G31" s="358"/>
      <c r="H31" s="359"/>
      <c r="I31" s="350"/>
      <c r="J31" s="358"/>
      <c r="K31" s="359"/>
      <c r="L31" s="350"/>
      <c r="M31" s="358"/>
      <c r="N31" s="359"/>
      <c r="O31" s="350"/>
      <c r="P31" s="358"/>
      <c r="Q31" s="359"/>
      <c r="R31" s="350"/>
      <c r="S31" s="358"/>
      <c r="T31" s="359"/>
      <c r="U31" s="350"/>
      <c r="V31" s="358"/>
      <c r="W31" s="359"/>
      <c r="X31" s="350"/>
      <c r="Y31" s="358"/>
      <c r="Z31" s="359"/>
      <c r="AA31" s="350"/>
      <c r="AB31" s="358"/>
      <c r="AC31" s="359"/>
      <c r="AD31" s="350"/>
      <c r="AE31" s="358"/>
      <c r="AF31" s="359"/>
      <c r="AG31" s="350"/>
      <c r="AH31" s="358"/>
      <c r="AI31" s="359"/>
      <c r="AJ31" s="350"/>
      <c r="AK31" s="358"/>
      <c r="AL31" s="359"/>
      <c r="AM31" s="350"/>
      <c r="AO31" s="115"/>
      <c r="AP31" s="124" t="str">
        <f t="shared" si="23"/>
        <v>Entretien / Nettoyage</v>
      </c>
      <c r="AQ31" s="685">
        <f t="shared" si="24"/>
        <v>0</v>
      </c>
      <c r="AR31" s="686"/>
      <c r="AS31" s="687"/>
      <c r="AT31" s="117"/>
    </row>
    <row r="32" spans="3:46">
      <c r="C32" s="361" t="s">
        <v>397</v>
      </c>
      <c r="D32" s="358"/>
      <c r="E32" s="359"/>
      <c r="F32" s="350"/>
      <c r="G32" s="358"/>
      <c r="H32" s="359"/>
      <c r="I32" s="350"/>
      <c r="J32" s="358"/>
      <c r="K32" s="359"/>
      <c r="L32" s="350"/>
      <c r="M32" s="358"/>
      <c r="N32" s="359"/>
      <c r="O32" s="350"/>
      <c r="P32" s="358"/>
      <c r="Q32" s="359"/>
      <c r="R32" s="350"/>
      <c r="S32" s="358"/>
      <c r="T32" s="359"/>
      <c r="U32" s="350"/>
      <c r="V32" s="358"/>
      <c r="W32" s="359"/>
      <c r="X32" s="350"/>
      <c r="Y32" s="358"/>
      <c r="Z32" s="359"/>
      <c r="AA32" s="350"/>
      <c r="AB32" s="358"/>
      <c r="AC32" s="359"/>
      <c r="AD32" s="350"/>
      <c r="AE32" s="358"/>
      <c r="AF32" s="359"/>
      <c r="AG32" s="350"/>
      <c r="AH32" s="358"/>
      <c r="AI32" s="359"/>
      <c r="AJ32" s="350"/>
      <c r="AK32" s="358"/>
      <c r="AL32" s="359"/>
      <c r="AM32" s="350"/>
      <c r="AO32" s="115"/>
      <c r="AP32" s="124" t="str">
        <f t="shared" si="23"/>
        <v>Retraits ponctuels</v>
      </c>
      <c r="AQ32" s="685">
        <f t="shared" si="24"/>
        <v>0</v>
      </c>
      <c r="AR32" s="686"/>
      <c r="AS32" s="687"/>
      <c r="AT32" s="117"/>
    </row>
    <row r="33" spans="1:46">
      <c r="C33" s="361" t="s">
        <v>39</v>
      </c>
      <c r="D33" s="358"/>
      <c r="E33" s="359"/>
      <c r="F33" s="350"/>
      <c r="G33" s="358"/>
      <c r="H33" s="359"/>
      <c r="I33" s="350"/>
      <c r="J33" s="358"/>
      <c r="K33" s="359"/>
      <c r="L33" s="350"/>
      <c r="M33" s="358"/>
      <c r="N33" s="359"/>
      <c r="O33" s="350"/>
      <c r="P33" s="358"/>
      <c r="Q33" s="359"/>
      <c r="R33" s="350"/>
      <c r="S33" s="358"/>
      <c r="T33" s="359"/>
      <c r="U33" s="350"/>
      <c r="V33" s="358"/>
      <c r="W33" s="359"/>
      <c r="X33" s="350"/>
      <c r="Y33" s="358"/>
      <c r="Z33" s="359"/>
      <c r="AA33" s="350"/>
      <c r="AB33" s="358"/>
      <c r="AC33" s="359"/>
      <c r="AD33" s="350"/>
      <c r="AE33" s="358"/>
      <c r="AF33" s="359"/>
      <c r="AG33" s="350"/>
      <c r="AH33" s="358"/>
      <c r="AI33" s="359"/>
      <c r="AJ33" s="350"/>
      <c r="AK33" s="358"/>
      <c r="AL33" s="359"/>
      <c r="AM33" s="350"/>
      <c r="AO33" s="115"/>
      <c r="AP33" s="124" t="str">
        <f t="shared" si="23"/>
        <v>Autres</v>
      </c>
      <c r="AQ33" s="685">
        <f t="shared" si="24"/>
        <v>0</v>
      </c>
      <c r="AR33" s="686"/>
      <c r="AS33" s="687"/>
      <c r="AT33" s="117"/>
    </row>
    <row r="34" spans="1:46" ht="13.9">
      <c r="C34" s="125" t="s">
        <v>398</v>
      </c>
      <c r="D34" s="131" t="str">
        <f>IF(SUM(D22:D33)=0,"",SUM(D22:D33))</f>
        <v/>
      </c>
      <c r="E34" s="132">
        <f>SUM(E22:E33)</f>
        <v>0</v>
      </c>
      <c r="F34" s="133"/>
      <c r="G34" s="131" t="str">
        <f>IF(SUM(G22:G33)=0,"",SUM(G22:G33))</f>
        <v/>
      </c>
      <c r="H34" s="132">
        <f>SUM(H22:H33)</f>
        <v>0</v>
      </c>
      <c r="I34" s="133"/>
      <c r="J34" s="131" t="str">
        <f>IF(SUM(J22:J33)=0,"",SUM(J22:J33))</f>
        <v/>
      </c>
      <c r="K34" s="132">
        <f>SUM(K22:K33)</f>
        <v>0</v>
      </c>
      <c r="L34" s="133"/>
      <c r="M34" s="131" t="str">
        <f>IF(SUM(M22:M33)=0,"",SUM(M22:M33))</f>
        <v/>
      </c>
      <c r="N34" s="132">
        <f>SUM(N22:N33)</f>
        <v>0</v>
      </c>
      <c r="O34" s="133"/>
      <c r="P34" s="131" t="str">
        <f>IF(SUM(P22:P33)=0,"",SUM(P22:P33))</f>
        <v/>
      </c>
      <c r="Q34" s="132">
        <f>SUM(Q22:Q33)</f>
        <v>0</v>
      </c>
      <c r="R34" s="133"/>
      <c r="S34" s="131" t="str">
        <f>IF(SUM(S22:S33)=0,"",SUM(S22:S33))</f>
        <v/>
      </c>
      <c r="T34" s="132">
        <f>SUM(T22:T33)</f>
        <v>0</v>
      </c>
      <c r="U34" s="133"/>
      <c r="V34" s="131" t="str">
        <f>IF(SUM(V22:V33)=0,"",SUM(V22:V33))</f>
        <v/>
      </c>
      <c r="W34" s="132">
        <f>SUM(W22:W33)</f>
        <v>0</v>
      </c>
      <c r="X34" s="133"/>
      <c r="Y34" s="131" t="str">
        <f>IF(SUM(Y22:Y33)=0,"",SUM(Y22:Y33))</f>
        <v/>
      </c>
      <c r="Z34" s="132">
        <f>SUM(Z22:Z33)</f>
        <v>0</v>
      </c>
      <c r="AA34" s="133"/>
      <c r="AB34" s="131" t="str">
        <f>IF(SUM(AB22:AB33)=0,"",SUM(AB22:AB33))</f>
        <v/>
      </c>
      <c r="AC34" s="132">
        <f>SUM(AC22:AC33)</f>
        <v>0</v>
      </c>
      <c r="AD34" s="133"/>
      <c r="AE34" s="131" t="str">
        <f>IF(SUM(AE22:AE33)=0,"",SUM(AE22:AE33))</f>
        <v/>
      </c>
      <c r="AF34" s="132">
        <f>SUM(AF22:AF33)</f>
        <v>0</v>
      </c>
      <c r="AG34" s="133"/>
      <c r="AH34" s="131" t="str">
        <f>IF(SUM(AH22:AH33)=0,"",SUM(AH22:AH33))</f>
        <v/>
      </c>
      <c r="AI34" s="132">
        <f>SUM(AI22:AI33)</f>
        <v>0</v>
      </c>
      <c r="AJ34" s="133"/>
      <c r="AK34" s="131" t="str">
        <f>IF(SUM(AK22:AK33)=0,"",SUM(AK22:AK33))</f>
        <v/>
      </c>
      <c r="AL34" s="132">
        <f>SUM(AL22:AL33)</f>
        <v>0</v>
      </c>
      <c r="AM34" s="133"/>
      <c r="AO34" s="115"/>
      <c r="AP34" s="129" t="s">
        <v>399</v>
      </c>
      <c r="AQ34" s="694">
        <f>SUM(AQ22:AS33)</f>
        <v>0</v>
      </c>
      <c r="AR34" s="695"/>
      <c r="AS34" s="696"/>
      <c r="AT34" s="117"/>
    </row>
    <row r="35" spans="1:46">
      <c r="C35" s="125" t="s">
        <v>388</v>
      </c>
      <c r="D35" s="697" t="str">
        <f>IF(D34="","",E34-D34)</f>
        <v/>
      </c>
      <c r="E35" s="698"/>
      <c r="F35" s="699"/>
      <c r="G35" s="697" t="str">
        <f>IF(G34="","",H34-G34)</f>
        <v/>
      </c>
      <c r="H35" s="698"/>
      <c r="I35" s="699"/>
      <c r="J35" s="697" t="str">
        <f>IF(J34="","",K34-J34)</f>
        <v/>
      </c>
      <c r="K35" s="698"/>
      <c r="L35" s="699"/>
      <c r="M35" s="697" t="str">
        <f>IF(M34="","",N34-M34)</f>
        <v/>
      </c>
      <c r="N35" s="698"/>
      <c r="O35" s="699"/>
      <c r="P35" s="697" t="str">
        <f>IF(P34="","",Q34-P34)</f>
        <v/>
      </c>
      <c r="Q35" s="698"/>
      <c r="R35" s="699"/>
      <c r="S35" s="697" t="str">
        <f>IF(S34="","",T34-S34)</f>
        <v/>
      </c>
      <c r="T35" s="698"/>
      <c r="U35" s="699"/>
      <c r="V35" s="697" t="str">
        <f>IF(V34="","",W34-V34)</f>
        <v/>
      </c>
      <c r="W35" s="698"/>
      <c r="X35" s="699"/>
      <c r="Y35" s="697" t="str">
        <f>IF(Y34="","",Z34-Y34)</f>
        <v/>
      </c>
      <c r="Z35" s="698"/>
      <c r="AA35" s="699"/>
      <c r="AB35" s="697" t="str">
        <f>IF(AB34="","",AC34-AB34)</f>
        <v/>
      </c>
      <c r="AC35" s="698"/>
      <c r="AD35" s="699"/>
      <c r="AE35" s="697" t="str">
        <f>IF(AE34="","",AF34-AE34)</f>
        <v/>
      </c>
      <c r="AF35" s="698"/>
      <c r="AG35" s="699"/>
      <c r="AH35" s="697" t="str">
        <f>IF(AH34="","",AI34-AH34)</f>
        <v/>
      </c>
      <c r="AI35" s="698"/>
      <c r="AJ35" s="699"/>
      <c r="AK35" s="697" t="str">
        <f>IF(AK34="","",AL34-AK34)</f>
        <v/>
      </c>
      <c r="AL35" s="698"/>
      <c r="AM35" s="699"/>
      <c r="AO35" s="115"/>
      <c r="AP35" s="129"/>
      <c r="AQ35" s="130"/>
      <c r="AR35" s="130"/>
      <c r="AS35" s="130"/>
      <c r="AT35" s="117"/>
    </row>
    <row r="36" spans="1:46">
      <c r="C36" s="102"/>
      <c r="D36" s="102"/>
      <c r="E36" s="102"/>
      <c r="F36" s="103"/>
      <c r="G36" s="102"/>
      <c r="H36" s="102"/>
      <c r="I36" s="102"/>
      <c r="J36" s="102"/>
      <c r="K36" s="102"/>
      <c r="L36" s="102"/>
      <c r="M36" s="102"/>
      <c r="N36" s="102"/>
      <c r="O36" s="103"/>
      <c r="P36" s="102"/>
      <c r="Q36" s="102"/>
      <c r="R36" s="102"/>
      <c r="S36" s="102"/>
      <c r="T36" s="102"/>
      <c r="U36" s="102"/>
      <c r="V36" s="102"/>
      <c r="W36" s="102"/>
      <c r="X36" s="103"/>
      <c r="Y36" s="102"/>
      <c r="Z36" s="102"/>
      <c r="AA36" s="102"/>
      <c r="AB36" s="102"/>
      <c r="AC36" s="102"/>
      <c r="AD36" s="102"/>
      <c r="AE36" s="102"/>
      <c r="AF36" s="102"/>
      <c r="AG36" s="103"/>
      <c r="AH36" s="102"/>
      <c r="AI36" s="102"/>
      <c r="AJ36" s="102"/>
      <c r="AK36" s="102"/>
      <c r="AL36" s="102"/>
      <c r="AM36" s="102"/>
      <c r="AO36" s="115"/>
      <c r="AP36" s="130"/>
      <c r="AQ36" s="130"/>
      <c r="AR36" s="130"/>
      <c r="AS36" s="130"/>
      <c r="AT36" s="117"/>
    </row>
    <row r="37" spans="1:46" ht="13.15">
      <c r="C37" s="114"/>
      <c r="D37" s="680">
        <f>Menu!F20</f>
        <v>44197</v>
      </c>
      <c r="E37" s="680"/>
      <c r="F37" s="681"/>
      <c r="G37" s="680">
        <f t="shared" ref="G37" si="26">D37+32</f>
        <v>44229</v>
      </c>
      <c r="H37" s="680"/>
      <c r="I37" s="681"/>
      <c r="J37" s="680">
        <f t="shared" ref="J37" si="27">G37+32</f>
        <v>44261</v>
      </c>
      <c r="K37" s="680"/>
      <c r="L37" s="681"/>
      <c r="M37" s="680">
        <f t="shared" ref="M37" si="28">J37+32</f>
        <v>44293</v>
      </c>
      <c r="N37" s="680"/>
      <c r="O37" s="681"/>
      <c r="P37" s="680">
        <f t="shared" ref="P37" si="29">M37+32</f>
        <v>44325</v>
      </c>
      <c r="Q37" s="680"/>
      <c r="R37" s="681"/>
      <c r="S37" s="680">
        <f t="shared" ref="S37" si="30">P37+32</f>
        <v>44357</v>
      </c>
      <c r="T37" s="680"/>
      <c r="U37" s="681"/>
      <c r="V37" s="680">
        <f t="shared" ref="V37" si="31">S37+32</f>
        <v>44389</v>
      </c>
      <c r="W37" s="680"/>
      <c r="X37" s="681"/>
      <c r="Y37" s="680">
        <f t="shared" ref="Y37" si="32">V37+32</f>
        <v>44421</v>
      </c>
      <c r="Z37" s="680"/>
      <c r="AA37" s="681"/>
      <c r="AB37" s="680">
        <f t="shared" ref="AB37" si="33">Y37+32</f>
        <v>44453</v>
      </c>
      <c r="AC37" s="680"/>
      <c r="AD37" s="681"/>
      <c r="AE37" s="680">
        <f t="shared" ref="AE37" si="34">AB37+32</f>
        <v>44485</v>
      </c>
      <c r="AF37" s="680"/>
      <c r="AG37" s="681"/>
      <c r="AH37" s="680">
        <f t="shared" ref="AH37" si="35">AE37+32</f>
        <v>44517</v>
      </c>
      <c r="AI37" s="680"/>
      <c r="AJ37" s="681"/>
      <c r="AK37" s="680">
        <f t="shared" ref="AK37" si="36">AH37+32</f>
        <v>44549</v>
      </c>
      <c r="AL37" s="680"/>
      <c r="AM37" s="681"/>
      <c r="AO37" s="115"/>
      <c r="AP37" s="116"/>
      <c r="AQ37" s="130"/>
      <c r="AR37" s="130"/>
      <c r="AS37" s="130"/>
      <c r="AT37" s="117"/>
    </row>
    <row r="38" spans="1:46">
      <c r="C38" s="102"/>
      <c r="D38" s="119" t="s">
        <v>59</v>
      </c>
      <c r="E38" s="119" t="s">
        <v>60</v>
      </c>
      <c r="F38" s="120"/>
      <c r="G38" s="119" t="s">
        <v>59</v>
      </c>
      <c r="H38" s="119" t="s">
        <v>60</v>
      </c>
      <c r="I38" s="120"/>
      <c r="J38" s="119" t="s">
        <v>59</v>
      </c>
      <c r="K38" s="119" t="s">
        <v>60</v>
      </c>
      <c r="L38" s="120"/>
      <c r="M38" s="119" t="s">
        <v>59</v>
      </c>
      <c r="N38" s="119" t="s">
        <v>60</v>
      </c>
      <c r="O38" s="120"/>
      <c r="P38" s="119" t="s">
        <v>59</v>
      </c>
      <c r="Q38" s="119" t="s">
        <v>60</v>
      </c>
      <c r="R38" s="120"/>
      <c r="S38" s="119" t="s">
        <v>59</v>
      </c>
      <c r="T38" s="119" t="s">
        <v>60</v>
      </c>
      <c r="U38" s="120"/>
      <c r="V38" s="119" t="s">
        <v>59</v>
      </c>
      <c r="W38" s="119" t="s">
        <v>60</v>
      </c>
      <c r="X38" s="120"/>
      <c r="Y38" s="119" t="s">
        <v>59</v>
      </c>
      <c r="Z38" s="119" t="s">
        <v>60</v>
      </c>
      <c r="AA38" s="120"/>
      <c r="AB38" s="119" t="s">
        <v>59</v>
      </c>
      <c r="AC38" s="119" t="s">
        <v>60</v>
      </c>
      <c r="AD38" s="120"/>
      <c r="AE38" s="119" t="s">
        <v>59</v>
      </c>
      <c r="AF38" s="119" t="s">
        <v>60</v>
      </c>
      <c r="AG38" s="120"/>
      <c r="AH38" s="119" t="s">
        <v>59</v>
      </c>
      <c r="AI38" s="119" t="s">
        <v>60</v>
      </c>
      <c r="AJ38" s="120"/>
      <c r="AK38" s="119" t="s">
        <v>59</v>
      </c>
      <c r="AL38" s="119" t="s">
        <v>60</v>
      </c>
      <c r="AM38" s="120"/>
      <c r="AO38" s="115"/>
      <c r="AP38" s="130"/>
      <c r="AQ38" s="130"/>
      <c r="AR38" s="130"/>
      <c r="AS38" s="130"/>
      <c r="AT38" s="117"/>
    </row>
    <row r="39" spans="1:46" ht="13.9">
      <c r="C39" s="134" t="s">
        <v>400</v>
      </c>
      <c r="D39" s="135" t="str">
        <f>IF(OR(D17="",D34=""),"",D17-D34)</f>
        <v/>
      </c>
      <c r="E39" s="136">
        <f>E17-E34</f>
        <v>0</v>
      </c>
      <c r="F39" s="137"/>
      <c r="G39" s="135" t="str">
        <f>IF(OR(G17="",G34=""),"",G17-G34)</f>
        <v/>
      </c>
      <c r="H39" s="136">
        <f>H17-H34</f>
        <v>0</v>
      </c>
      <c r="I39" s="137"/>
      <c r="J39" s="135" t="str">
        <f>IF(OR(J17="",J34=""),"",J17-J34)</f>
        <v/>
      </c>
      <c r="K39" s="136">
        <f>K17-K34</f>
        <v>0</v>
      </c>
      <c r="L39" s="137"/>
      <c r="M39" s="135" t="str">
        <f>IF(OR(M17="",M34=""),"",M17-M34)</f>
        <v/>
      </c>
      <c r="N39" s="136">
        <f>N17-N34</f>
        <v>0</v>
      </c>
      <c r="O39" s="137"/>
      <c r="P39" s="135" t="str">
        <f>IF(OR(P17="",P34=""),"",P17-P34)</f>
        <v/>
      </c>
      <c r="Q39" s="136">
        <f>Q17-Q34</f>
        <v>0</v>
      </c>
      <c r="R39" s="137"/>
      <c r="S39" s="135" t="str">
        <f>IF(OR(S17="",S34=""),"",S17-S34)</f>
        <v/>
      </c>
      <c r="T39" s="136">
        <f>T17-T34</f>
        <v>0</v>
      </c>
      <c r="U39" s="137"/>
      <c r="V39" s="135" t="str">
        <f>IF(OR(V17="",V34=""),"",V17-V34)</f>
        <v/>
      </c>
      <c r="W39" s="136">
        <f>W17-W34</f>
        <v>0</v>
      </c>
      <c r="X39" s="137"/>
      <c r="Y39" s="135" t="str">
        <f>IF(OR(Y17="",Y34=""),"",Y17-Y34)</f>
        <v/>
      </c>
      <c r="Z39" s="136">
        <f>Z17-Z34</f>
        <v>0</v>
      </c>
      <c r="AA39" s="137"/>
      <c r="AB39" s="135" t="str">
        <f>IF(OR(AB17="",AB34=""),"",AB17-AB34)</f>
        <v/>
      </c>
      <c r="AC39" s="136">
        <f>AC17-AC34</f>
        <v>0</v>
      </c>
      <c r="AD39" s="137"/>
      <c r="AE39" s="135" t="str">
        <f>IF(OR(AE17="",AE34=""),"",AE17-AE34)</f>
        <v/>
      </c>
      <c r="AF39" s="136">
        <f>AF17-AF34</f>
        <v>0</v>
      </c>
      <c r="AG39" s="137"/>
      <c r="AH39" s="135" t="str">
        <f>IF(OR(AH17="",AH34=""),"",AH17-AH34)</f>
        <v/>
      </c>
      <c r="AI39" s="136">
        <f>AI17-AI34</f>
        <v>0</v>
      </c>
      <c r="AJ39" s="137"/>
      <c r="AK39" s="135" t="str">
        <f>IF(OR(AK17="",AK34=""),"",AK17-AK34)</f>
        <v/>
      </c>
      <c r="AL39" s="136">
        <f>AL17-AL34</f>
        <v>0</v>
      </c>
      <c r="AM39" s="137"/>
      <c r="AO39" s="115"/>
      <c r="AP39" s="138" t="s">
        <v>401</v>
      </c>
      <c r="AQ39" s="709">
        <f>AQ17-AQ34</f>
        <v>0</v>
      </c>
      <c r="AR39" s="710"/>
      <c r="AS39" s="711"/>
      <c r="AT39" s="117"/>
    </row>
    <row r="40" spans="1:46">
      <c r="C40" s="102"/>
      <c r="D40" s="102"/>
      <c r="E40" s="102"/>
      <c r="F40" s="103"/>
      <c r="G40" s="102"/>
      <c r="H40" s="102"/>
      <c r="I40" s="102"/>
      <c r="J40" s="102"/>
      <c r="K40" s="102"/>
      <c r="L40" s="102"/>
      <c r="M40" s="102"/>
      <c r="N40" s="102"/>
      <c r="O40" s="103"/>
      <c r="P40" s="102"/>
      <c r="Q40" s="102"/>
      <c r="R40" s="102"/>
      <c r="S40" s="102"/>
      <c r="T40" s="102"/>
      <c r="U40" s="102"/>
      <c r="V40" s="102"/>
      <c r="W40" s="102"/>
      <c r="X40" s="103"/>
      <c r="Y40" s="102"/>
      <c r="Z40" s="102"/>
      <c r="AA40" s="102"/>
      <c r="AB40" s="102"/>
      <c r="AC40" s="102"/>
      <c r="AD40" s="102"/>
      <c r="AE40" s="102"/>
      <c r="AF40" s="102"/>
      <c r="AG40" s="103"/>
      <c r="AH40" s="102"/>
      <c r="AI40" s="102"/>
      <c r="AJ40" s="102"/>
      <c r="AK40" s="102"/>
      <c r="AL40" s="102"/>
      <c r="AM40" s="102"/>
      <c r="AO40" s="115"/>
      <c r="AP40" s="130"/>
      <c r="AQ40" s="130"/>
      <c r="AR40" s="130"/>
      <c r="AS40" s="130"/>
      <c r="AT40" s="117"/>
    </row>
    <row r="41" spans="1:46">
      <c r="A41" s="139"/>
      <c r="C41" s="102"/>
      <c r="D41" s="102"/>
      <c r="E41" s="102"/>
      <c r="F41" s="103"/>
      <c r="G41" s="102"/>
      <c r="H41" s="102"/>
      <c r="I41" s="102"/>
      <c r="J41" s="102"/>
      <c r="K41" s="102"/>
      <c r="L41" s="102"/>
      <c r="M41" s="102"/>
      <c r="N41" s="102"/>
      <c r="O41" s="103"/>
      <c r="P41" s="102"/>
      <c r="Q41" s="102"/>
      <c r="R41" s="102"/>
      <c r="S41" s="102"/>
      <c r="T41" s="102"/>
      <c r="U41" s="102"/>
      <c r="V41" s="102"/>
      <c r="W41" s="102"/>
      <c r="X41" s="103"/>
      <c r="Y41" s="102"/>
      <c r="Z41" s="102"/>
      <c r="AA41" s="102"/>
      <c r="AB41" s="102"/>
      <c r="AC41" s="102"/>
      <c r="AD41" s="102"/>
      <c r="AE41" s="102"/>
      <c r="AF41" s="102"/>
      <c r="AG41" s="103"/>
      <c r="AH41" s="102"/>
      <c r="AI41" s="102"/>
      <c r="AJ41" s="102"/>
      <c r="AK41" s="102"/>
      <c r="AL41" s="102"/>
      <c r="AM41" s="102"/>
      <c r="AO41" s="115"/>
      <c r="AP41" s="130"/>
      <c r="AQ41" s="130"/>
      <c r="AR41" s="130"/>
      <c r="AS41" s="130"/>
      <c r="AT41" s="117"/>
    </row>
    <row r="42" spans="1:46" ht="13.9">
      <c r="A42" s="140" t="s">
        <v>418</v>
      </c>
      <c r="C42" s="141" t="s">
        <v>432</v>
      </c>
      <c r="D42" s="705">
        <f>A43+E39</f>
        <v>0</v>
      </c>
      <c r="E42" s="706"/>
      <c r="F42" s="707"/>
      <c r="G42" s="705">
        <f>D42+H39</f>
        <v>0</v>
      </c>
      <c r="H42" s="706"/>
      <c r="I42" s="707"/>
      <c r="J42" s="705">
        <f>G42+K39</f>
        <v>0</v>
      </c>
      <c r="K42" s="706"/>
      <c r="L42" s="707"/>
      <c r="M42" s="705">
        <f>J42+N39</f>
        <v>0</v>
      </c>
      <c r="N42" s="706"/>
      <c r="O42" s="707"/>
      <c r="P42" s="705">
        <f>M42+Q39</f>
        <v>0</v>
      </c>
      <c r="Q42" s="706"/>
      <c r="R42" s="707"/>
      <c r="S42" s="705">
        <f>P42+T39</f>
        <v>0</v>
      </c>
      <c r="T42" s="706"/>
      <c r="U42" s="707"/>
      <c r="V42" s="705">
        <f>S42+W39</f>
        <v>0</v>
      </c>
      <c r="W42" s="706"/>
      <c r="X42" s="707"/>
      <c r="Y42" s="705">
        <f>V42+Z39</f>
        <v>0</v>
      </c>
      <c r="Z42" s="706"/>
      <c r="AA42" s="707"/>
      <c r="AB42" s="705">
        <f>Y42+AC39</f>
        <v>0</v>
      </c>
      <c r="AC42" s="706"/>
      <c r="AD42" s="707"/>
      <c r="AE42" s="705">
        <f>AB42+AF39</f>
        <v>0</v>
      </c>
      <c r="AF42" s="706"/>
      <c r="AG42" s="707"/>
      <c r="AH42" s="705">
        <f>AE42+AI39</f>
        <v>0</v>
      </c>
      <c r="AI42" s="706"/>
      <c r="AJ42" s="707"/>
      <c r="AK42" s="705">
        <f>AH42+AL39</f>
        <v>0</v>
      </c>
      <c r="AL42" s="706"/>
      <c r="AM42" s="707"/>
      <c r="AO42" s="115"/>
      <c r="AP42" s="142" t="s">
        <v>402</v>
      </c>
      <c r="AQ42" s="709">
        <f>AK42</f>
        <v>0</v>
      </c>
      <c r="AR42" s="710"/>
      <c r="AS42" s="711"/>
      <c r="AT42" s="117"/>
    </row>
    <row r="43" spans="1:46" ht="13.5" thickBot="1">
      <c r="A43" s="158">
        <v>0</v>
      </c>
      <c r="C43" s="102"/>
      <c r="D43" s="102"/>
      <c r="E43" s="102"/>
      <c r="F43" s="103"/>
      <c r="G43" s="102"/>
      <c r="H43" s="102"/>
      <c r="I43" s="102"/>
      <c r="J43" s="102"/>
      <c r="K43" s="102"/>
      <c r="L43" s="102"/>
      <c r="M43" s="102"/>
      <c r="N43" s="102"/>
      <c r="O43" s="103"/>
      <c r="P43" s="102"/>
      <c r="Q43" s="102"/>
      <c r="R43" s="102"/>
      <c r="S43" s="102"/>
      <c r="T43" s="102"/>
      <c r="U43" s="102"/>
      <c r="V43" s="102"/>
      <c r="W43" s="102"/>
      <c r="X43" s="103"/>
      <c r="Y43" s="102"/>
      <c r="Z43" s="102"/>
      <c r="AA43" s="102"/>
      <c r="AB43" s="102"/>
      <c r="AC43" s="102"/>
      <c r="AD43" s="102"/>
      <c r="AE43" s="102"/>
      <c r="AF43" s="102"/>
      <c r="AG43" s="103"/>
      <c r="AH43" s="102"/>
      <c r="AI43" s="102"/>
      <c r="AJ43" s="102"/>
      <c r="AK43" s="102"/>
      <c r="AL43" s="102"/>
      <c r="AM43" s="102"/>
      <c r="AO43" s="143"/>
      <c r="AP43" s="144"/>
      <c r="AQ43" s="144"/>
      <c r="AR43" s="144"/>
      <c r="AS43" s="144"/>
      <c r="AT43" s="145"/>
    </row>
    <row r="44" spans="1:46">
      <c r="C44" s="102"/>
      <c r="D44" s="102"/>
      <c r="E44" s="102"/>
      <c r="F44" s="103"/>
      <c r="G44" s="102"/>
      <c r="H44" s="102"/>
      <c r="I44" s="102"/>
      <c r="J44" s="102"/>
      <c r="K44" s="102"/>
      <c r="L44" s="102"/>
      <c r="M44" s="102"/>
      <c r="N44" s="102"/>
      <c r="O44" s="103"/>
      <c r="P44" s="102"/>
      <c r="Q44" s="102"/>
      <c r="R44" s="102"/>
      <c r="S44" s="102"/>
      <c r="T44" s="102"/>
      <c r="U44" s="102"/>
      <c r="V44" s="102"/>
      <c r="W44" s="102"/>
      <c r="X44" s="103"/>
      <c r="Y44" s="102"/>
      <c r="Z44" s="102"/>
      <c r="AA44" s="102"/>
      <c r="AB44" s="102"/>
      <c r="AC44" s="102"/>
      <c r="AD44" s="102"/>
      <c r="AE44" s="102"/>
      <c r="AF44" s="102"/>
      <c r="AG44" s="103"/>
      <c r="AH44" s="102"/>
      <c r="AI44" s="102"/>
      <c r="AJ44" s="102"/>
      <c r="AK44" s="102"/>
      <c r="AL44" s="102"/>
      <c r="AM44" s="102"/>
      <c r="AP44" s="102"/>
      <c r="AQ44" s="102"/>
      <c r="AR44" s="102"/>
      <c r="AS44" s="102"/>
    </row>
    <row r="45" spans="1:46" ht="13.15">
      <c r="C45" s="146" t="s">
        <v>403</v>
      </c>
      <c r="D45" s="102"/>
      <c r="E45" s="102"/>
      <c r="F45" s="103"/>
      <c r="G45" s="102"/>
      <c r="H45" s="102"/>
      <c r="I45" s="102"/>
      <c r="J45" s="102"/>
      <c r="K45" s="102"/>
      <c r="L45" s="102"/>
      <c r="M45" s="102"/>
      <c r="N45" s="102"/>
      <c r="O45" s="103"/>
      <c r="P45" s="102"/>
      <c r="Q45" s="102"/>
      <c r="R45" s="102"/>
      <c r="S45" s="102"/>
      <c r="T45" s="102"/>
      <c r="U45" s="102"/>
      <c r="V45" s="102"/>
      <c r="W45" s="102"/>
      <c r="X45" s="103"/>
      <c r="Y45" s="102"/>
      <c r="Z45" s="102"/>
      <c r="AA45" s="102"/>
      <c r="AB45" s="102"/>
      <c r="AC45" s="102"/>
      <c r="AD45" s="102"/>
      <c r="AE45" s="102"/>
      <c r="AF45" s="102"/>
      <c r="AG45" s="103"/>
      <c r="AH45" s="102"/>
      <c r="AI45" s="102"/>
      <c r="AJ45" s="102"/>
      <c r="AK45" s="102"/>
      <c r="AL45" s="102"/>
      <c r="AM45" s="102"/>
      <c r="AP45" s="146"/>
      <c r="AQ45" s="102"/>
      <c r="AR45" s="102"/>
      <c r="AS45" s="102"/>
    </row>
    <row r="46" spans="1:46" ht="13.15">
      <c r="C46" s="114"/>
      <c r="D46" s="147"/>
      <c r="E46" s="147"/>
      <c r="F46" s="148"/>
      <c r="G46" s="147"/>
      <c r="H46" s="147"/>
      <c r="I46" s="147"/>
      <c r="J46" s="147"/>
      <c r="K46" s="147"/>
      <c r="L46" s="147"/>
      <c r="M46" s="147"/>
      <c r="N46" s="147"/>
      <c r="O46" s="148"/>
      <c r="P46" s="102"/>
      <c r="Q46" s="102"/>
      <c r="R46" s="102"/>
      <c r="S46" s="102"/>
      <c r="T46" s="102"/>
      <c r="U46" s="102"/>
      <c r="V46" s="102"/>
      <c r="W46" s="102"/>
      <c r="X46" s="103"/>
      <c r="Y46" s="102"/>
      <c r="Z46" s="102"/>
      <c r="AA46" s="102"/>
      <c r="AB46" s="102"/>
      <c r="AC46" s="102"/>
      <c r="AD46" s="102"/>
      <c r="AE46" s="102"/>
      <c r="AF46" s="102"/>
      <c r="AG46" s="103"/>
      <c r="AH46" s="102"/>
      <c r="AI46" s="102"/>
      <c r="AJ46" s="102"/>
      <c r="AK46" s="102"/>
      <c r="AL46" s="102"/>
      <c r="AM46" s="102"/>
      <c r="AP46" s="114"/>
      <c r="AQ46" s="102"/>
      <c r="AR46" s="102"/>
      <c r="AS46" s="102"/>
    </row>
    <row r="47" spans="1:46" ht="13.15">
      <c r="C47" s="149" t="s">
        <v>411</v>
      </c>
      <c r="D47" s="147"/>
      <c r="E47" s="147"/>
      <c r="F47" s="148"/>
      <c r="G47" s="147"/>
      <c r="H47" s="147"/>
      <c r="I47" s="102"/>
      <c r="J47" s="102"/>
      <c r="K47" s="102"/>
      <c r="L47" s="102"/>
      <c r="M47" s="102"/>
      <c r="N47" s="102"/>
      <c r="O47" s="103"/>
      <c r="P47" s="102"/>
      <c r="Q47" s="102"/>
      <c r="R47" s="102"/>
      <c r="S47" s="102"/>
      <c r="T47" s="102"/>
      <c r="U47" s="102"/>
      <c r="V47" s="102"/>
      <c r="W47" s="102"/>
      <c r="X47" s="103"/>
      <c r="Y47" s="102"/>
      <c r="Z47" s="102"/>
      <c r="AA47" s="102"/>
      <c r="AB47" s="102"/>
      <c r="AC47" s="102"/>
      <c r="AD47" s="102"/>
      <c r="AE47" s="102"/>
      <c r="AF47" s="102"/>
      <c r="AG47" s="103"/>
      <c r="AH47" s="102"/>
      <c r="AI47" s="102"/>
      <c r="AJ47" s="102"/>
      <c r="AK47" s="102"/>
      <c r="AL47" s="102"/>
      <c r="AM47" s="102"/>
      <c r="AP47" s="149"/>
      <c r="AQ47" s="102"/>
      <c r="AR47" s="102"/>
      <c r="AS47" s="102"/>
    </row>
    <row r="48" spans="1:46">
      <c r="C48" s="150" t="s">
        <v>0</v>
      </c>
      <c r="D48" s="702"/>
      <c r="E48" s="703"/>
      <c r="F48" s="703"/>
      <c r="G48" s="703"/>
      <c r="H48" s="703"/>
      <c r="I48" s="329"/>
      <c r="J48" s="702"/>
      <c r="K48" s="703"/>
      <c r="L48" s="703"/>
      <c r="M48" s="703"/>
      <c r="N48" s="703"/>
      <c r="O48" s="103"/>
      <c r="P48" s="102"/>
      <c r="Q48" s="102"/>
      <c r="R48" s="102"/>
      <c r="S48" s="102"/>
      <c r="T48" s="102"/>
      <c r="U48" s="102"/>
      <c r="V48" s="102"/>
      <c r="W48" s="102"/>
      <c r="X48" s="103"/>
      <c r="Y48" s="102"/>
      <c r="Z48" s="102"/>
      <c r="AA48" s="102"/>
      <c r="AB48" s="102"/>
      <c r="AC48" s="102"/>
      <c r="AD48" s="102"/>
      <c r="AE48" s="102"/>
      <c r="AF48" s="102"/>
      <c r="AG48" s="103"/>
      <c r="AH48" s="102"/>
      <c r="AI48" s="102"/>
      <c r="AJ48" s="102"/>
      <c r="AK48" s="102"/>
      <c r="AL48" s="102"/>
      <c r="AM48" s="102"/>
      <c r="AP48" s="102"/>
      <c r="AQ48" s="102"/>
      <c r="AR48" s="102"/>
      <c r="AS48" s="102"/>
    </row>
    <row r="49" spans="3:45">
      <c r="C49" s="150" t="s">
        <v>412</v>
      </c>
      <c r="D49" s="702"/>
      <c r="E49" s="703"/>
      <c r="F49" s="703"/>
      <c r="G49" s="703"/>
      <c r="H49" s="703"/>
      <c r="I49" s="330"/>
      <c r="J49" s="702"/>
      <c r="K49" s="703"/>
      <c r="L49" s="703"/>
      <c r="M49" s="703"/>
      <c r="N49" s="703"/>
      <c r="O49" s="103"/>
      <c r="P49" s="102"/>
      <c r="Q49" s="102"/>
      <c r="R49" s="102"/>
      <c r="S49" s="102"/>
      <c r="T49" s="102"/>
      <c r="U49" s="102"/>
      <c r="V49" s="102"/>
      <c r="W49" s="102"/>
      <c r="X49" s="103"/>
      <c r="Y49" s="102"/>
      <c r="Z49" s="102"/>
      <c r="AA49" s="102"/>
      <c r="AB49" s="102"/>
      <c r="AC49" s="102"/>
      <c r="AD49" s="102"/>
      <c r="AE49" s="102"/>
      <c r="AF49" s="102"/>
      <c r="AG49" s="103"/>
      <c r="AH49" s="102"/>
      <c r="AI49" s="102"/>
      <c r="AJ49" s="102"/>
      <c r="AK49" s="102"/>
      <c r="AL49" s="102"/>
      <c r="AM49" s="102"/>
      <c r="AP49" s="102"/>
      <c r="AQ49" s="102"/>
      <c r="AR49" s="102"/>
      <c r="AS49" s="102"/>
    </row>
    <row r="50" spans="3:45">
      <c r="C50" s="150" t="s">
        <v>413</v>
      </c>
      <c r="D50" s="702"/>
      <c r="E50" s="703"/>
      <c r="F50" s="703"/>
      <c r="G50" s="703"/>
      <c r="H50" s="703"/>
      <c r="I50" s="329"/>
      <c r="J50" s="702"/>
      <c r="K50" s="703"/>
      <c r="L50" s="703"/>
      <c r="M50" s="703"/>
      <c r="N50" s="703"/>
      <c r="O50" s="103"/>
      <c r="P50" s="102"/>
      <c r="Q50" s="102"/>
      <c r="R50" s="102"/>
      <c r="S50" s="102"/>
      <c r="T50" s="102"/>
      <c r="U50" s="102"/>
      <c r="V50" s="102"/>
      <c r="W50" s="102"/>
      <c r="X50" s="103"/>
      <c r="Y50" s="102"/>
      <c r="Z50" s="102"/>
      <c r="AA50" s="102"/>
      <c r="AB50" s="102"/>
      <c r="AC50" s="102"/>
      <c r="AD50" s="102"/>
      <c r="AE50" s="102"/>
      <c r="AF50" s="102"/>
      <c r="AG50" s="103"/>
      <c r="AH50" s="102"/>
      <c r="AI50" s="102"/>
      <c r="AJ50" s="102"/>
      <c r="AK50" s="102"/>
      <c r="AL50" s="102"/>
      <c r="AM50" s="102"/>
      <c r="AP50" s="102"/>
      <c r="AQ50" s="102"/>
      <c r="AR50" s="102"/>
      <c r="AS50" s="102"/>
    </row>
    <row r="51" spans="3:45">
      <c r="C51" s="150" t="s">
        <v>414</v>
      </c>
      <c r="D51" s="704"/>
      <c r="E51" s="703"/>
      <c r="F51" s="703"/>
      <c r="G51" s="703"/>
      <c r="H51" s="703"/>
      <c r="I51" s="329"/>
      <c r="J51" s="704"/>
      <c r="K51" s="703"/>
      <c r="L51" s="703"/>
      <c r="M51" s="703"/>
      <c r="N51" s="703"/>
      <c r="O51" s="103"/>
      <c r="P51" s="102"/>
      <c r="Q51" s="102"/>
      <c r="R51" s="102"/>
      <c r="S51" s="102"/>
      <c r="T51" s="102"/>
      <c r="U51" s="102"/>
      <c r="V51" s="102"/>
      <c r="W51" s="102"/>
      <c r="X51" s="103"/>
      <c r="Y51" s="102"/>
      <c r="Z51" s="102"/>
      <c r="AA51" s="102"/>
      <c r="AB51" s="102"/>
      <c r="AC51" s="102"/>
      <c r="AD51" s="102"/>
      <c r="AE51" s="102"/>
      <c r="AF51" s="102"/>
      <c r="AG51" s="103"/>
      <c r="AH51" s="102"/>
      <c r="AI51" s="102"/>
      <c r="AJ51" s="102"/>
      <c r="AK51" s="102"/>
      <c r="AL51" s="102"/>
      <c r="AM51" s="102"/>
      <c r="AP51" s="102"/>
      <c r="AQ51" s="102"/>
      <c r="AR51" s="102"/>
      <c r="AS51" s="102"/>
    </row>
    <row r="52" spans="3:45" ht="34.5" customHeight="1">
      <c r="C52" s="151" t="s">
        <v>415</v>
      </c>
      <c r="D52" s="700"/>
      <c r="E52" s="701"/>
      <c r="F52" s="701"/>
      <c r="G52" s="701"/>
      <c r="H52" s="701"/>
      <c r="I52" s="329"/>
      <c r="J52" s="700"/>
      <c r="K52" s="701"/>
      <c r="L52" s="701"/>
      <c r="M52" s="701"/>
      <c r="N52" s="701"/>
      <c r="O52" s="103"/>
      <c r="P52" s="102"/>
      <c r="Q52" s="102"/>
      <c r="R52" s="102"/>
      <c r="S52" s="102"/>
      <c r="T52" s="102"/>
      <c r="U52" s="102"/>
      <c r="V52" s="102"/>
      <c r="W52" s="102"/>
      <c r="X52" s="103"/>
      <c r="Y52" s="102"/>
      <c r="Z52" s="102"/>
      <c r="AA52" s="102"/>
      <c r="AB52" s="102"/>
      <c r="AC52" s="102"/>
      <c r="AD52" s="102"/>
      <c r="AE52" s="102"/>
      <c r="AF52" s="102"/>
      <c r="AG52" s="103"/>
      <c r="AH52" s="102"/>
      <c r="AI52" s="102"/>
      <c r="AJ52" s="102"/>
      <c r="AK52" s="102"/>
      <c r="AL52" s="102"/>
      <c r="AM52" s="102"/>
      <c r="AP52" s="102"/>
      <c r="AQ52" s="102"/>
      <c r="AR52" s="102"/>
      <c r="AS52" s="102"/>
    </row>
    <row r="53" spans="3:45" ht="13.15">
      <c r="C53" s="152"/>
      <c r="D53" s="329"/>
      <c r="E53" s="329"/>
      <c r="F53" s="331"/>
      <c r="G53" s="329"/>
      <c r="H53" s="329"/>
      <c r="I53" s="329"/>
      <c r="J53" s="329"/>
      <c r="K53" s="329"/>
      <c r="L53" s="329"/>
      <c r="M53" s="329"/>
      <c r="N53" s="329"/>
      <c r="O53" s="103"/>
      <c r="P53" s="102"/>
      <c r="Q53" s="102"/>
      <c r="R53" s="102"/>
      <c r="S53" s="102"/>
      <c r="T53" s="102"/>
      <c r="U53" s="102"/>
      <c r="V53" s="102"/>
      <c r="W53" s="102"/>
      <c r="X53" s="103"/>
      <c r="Y53" s="102"/>
      <c r="Z53" s="102"/>
      <c r="AA53" s="102"/>
      <c r="AB53" s="102"/>
      <c r="AC53" s="102"/>
      <c r="AD53" s="102"/>
      <c r="AE53" s="102"/>
      <c r="AF53" s="102"/>
      <c r="AG53" s="103"/>
      <c r="AH53" s="102"/>
      <c r="AI53" s="102"/>
      <c r="AJ53" s="102"/>
      <c r="AK53" s="102"/>
      <c r="AL53" s="102"/>
      <c r="AM53" s="102"/>
      <c r="AP53" s="102"/>
      <c r="AQ53" s="102"/>
      <c r="AR53" s="102"/>
      <c r="AS53" s="102"/>
    </row>
    <row r="54" spans="3:45" ht="13.15">
      <c r="C54" s="149" t="s">
        <v>404</v>
      </c>
      <c r="D54" s="329"/>
      <c r="E54" s="329"/>
      <c r="F54" s="331"/>
      <c r="G54" s="329"/>
      <c r="H54" s="329"/>
      <c r="I54" s="159"/>
      <c r="J54" s="159"/>
      <c r="K54" s="159"/>
      <c r="L54" s="159"/>
      <c r="M54" s="159"/>
      <c r="N54" s="159"/>
      <c r="O54" s="153"/>
      <c r="P54" s="102"/>
      <c r="Q54" s="102"/>
      <c r="R54" s="102"/>
      <c r="S54" s="102"/>
      <c r="T54" s="102"/>
      <c r="U54" s="102"/>
      <c r="V54" s="102"/>
      <c r="W54" s="102"/>
      <c r="X54" s="103"/>
      <c r="Y54" s="102"/>
      <c r="Z54" s="102"/>
      <c r="AA54" s="102"/>
      <c r="AB54" s="102"/>
      <c r="AC54" s="102"/>
      <c r="AD54" s="102"/>
      <c r="AE54" s="102"/>
      <c r="AF54" s="102"/>
      <c r="AG54" s="103"/>
      <c r="AH54" s="102"/>
      <c r="AI54" s="102"/>
      <c r="AJ54" s="102"/>
      <c r="AK54" s="102"/>
      <c r="AL54" s="102"/>
      <c r="AM54" s="102"/>
      <c r="AP54" s="149"/>
      <c r="AQ54" s="102"/>
      <c r="AR54" s="102"/>
      <c r="AS54" s="102"/>
    </row>
    <row r="55" spans="3:45" ht="13.15">
      <c r="C55" s="150" t="s">
        <v>427</v>
      </c>
      <c r="D55" s="332"/>
      <c r="E55" s="332"/>
      <c r="F55" s="333"/>
      <c r="G55" s="332"/>
      <c r="H55" s="332"/>
      <c r="I55" s="159"/>
      <c r="J55" s="332"/>
      <c r="K55" s="332"/>
      <c r="L55" s="333"/>
      <c r="M55" s="332"/>
      <c r="N55" s="332"/>
      <c r="O55" s="153"/>
      <c r="P55" s="102"/>
      <c r="Q55" s="102"/>
      <c r="R55" s="102"/>
      <c r="S55" s="102"/>
      <c r="T55" s="102"/>
      <c r="U55" s="102"/>
      <c r="V55" s="102"/>
      <c r="W55" s="102"/>
      <c r="X55" s="103"/>
      <c r="Y55" s="102"/>
      <c r="Z55" s="102"/>
      <c r="AA55" s="102"/>
      <c r="AB55" s="102"/>
      <c r="AC55" s="102"/>
      <c r="AD55" s="102"/>
      <c r="AE55" s="102"/>
      <c r="AF55" s="102"/>
      <c r="AG55" s="103"/>
      <c r="AH55" s="102"/>
      <c r="AI55" s="102"/>
      <c r="AJ55" s="102"/>
      <c r="AK55" s="102"/>
      <c r="AL55" s="102"/>
      <c r="AM55" s="102"/>
      <c r="AP55" s="149"/>
      <c r="AQ55" s="102"/>
      <c r="AR55" s="102"/>
      <c r="AS55" s="102"/>
    </row>
    <row r="56" spans="3:45" ht="13.15">
      <c r="C56" s="150" t="s">
        <v>408</v>
      </c>
      <c r="D56" s="332"/>
      <c r="E56" s="332"/>
      <c r="F56" s="333"/>
      <c r="G56" s="332"/>
      <c r="H56" s="332"/>
      <c r="I56" s="159"/>
      <c r="J56" s="332"/>
      <c r="K56" s="332"/>
      <c r="L56" s="333"/>
      <c r="M56" s="332"/>
      <c r="N56" s="332"/>
      <c r="O56" s="147"/>
      <c r="P56" s="102"/>
      <c r="Q56" s="102"/>
      <c r="R56" s="102"/>
      <c r="S56" s="102"/>
      <c r="T56" s="102"/>
      <c r="U56" s="102"/>
      <c r="V56" s="102"/>
      <c r="W56" s="102"/>
      <c r="X56" s="103"/>
      <c r="Y56" s="102"/>
      <c r="Z56" s="102"/>
      <c r="AA56" s="102"/>
      <c r="AB56" s="102"/>
      <c r="AC56" s="102"/>
      <c r="AD56" s="102"/>
      <c r="AE56" s="102"/>
      <c r="AF56" s="102"/>
      <c r="AG56" s="103"/>
      <c r="AH56" s="102"/>
      <c r="AI56" s="102"/>
      <c r="AJ56" s="102"/>
      <c r="AK56" s="102"/>
      <c r="AL56" s="102"/>
      <c r="AM56" s="102"/>
      <c r="AP56" s="149"/>
      <c r="AQ56" s="102"/>
      <c r="AR56" s="102"/>
      <c r="AS56" s="102"/>
    </row>
    <row r="57" spans="3:45" ht="13.15">
      <c r="C57" s="150" t="s">
        <v>413</v>
      </c>
      <c r="D57" s="332"/>
      <c r="E57" s="332"/>
      <c r="F57" s="333"/>
      <c r="G57" s="332"/>
      <c r="H57" s="332"/>
      <c r="I57" s="159"/>
      <c r="J57" s="332"/>
      <c r="K57" s="332"/>
      <c r="L57" s="333"/>
      <c r="M57" s="332"/>
      <c r="N57" s="332"/>
      <c r="O57" s="147"/>
      <c r="P57" s="102"/>
      <c r="Q57" s="102"/>
      <c r="R57" s="102"/>
      <c r="S57" s="102"/>
      <c r="T57" s="102"/>
      <c r="U57" s="102"/>
      <c r="V57" s="102"/>
      <c r="W57" s="102"/>
      <c r="X57" s="103"/>
      <c r="Y57" s="102"/>
      <c r="Z57" s="102"/>
      <c r="AA57" s="102"/>
      <c r="AB57" s="102"/>
      <c r="AC57" s="102"/>
      <c r="AD57" s="102"/>
      <c r="AE57" s="102"/>
      <c r="AF57" s="102"/>
      <c r="AG57" s="103"/>
      <c r="AH57" s="102"/>
      <c r="AI57" s="102"/>
      <c r="AJ57" s="102"/>
      <c r="AK57" s="102"/>
      <c r="AL57" s="102"/>
      <c r="AM57" s="102"/>
      <c r="AP57" s="149"/>
      <c r="AQ57" s="102"/>
      <c r="AR57" s="102"/>
      <c r="AS57" s="102"/>
    </row>
    <row r="58" spans="3:45" ht="13.15">
      <c r="C58" s="150" t="s">
        <v>414</v>
      </c>
      <c r="D58" s="332"/>
      <c r="E58" s="332"/>
      <c r="F58" s="333"/>
      <c r="G58" s="332"/>
      <c r="H58" s="332"/>
      <c r="I58" s="159"/>
      <c r="J58" s="332"/>
      <c r="K58" s="332"/>
      <c r="L58" s="333"/>
      <c r="M58" s="332"/>
      <c r="N58" s="332"/>
      <c r="O58" s="148"/>
      <c r="P58" s="102"/>
      <c r="Q58" s="102"/>
      <c r="R58" s="102"/>
      <c r="S58" s="102"/>
      <c r="T58" s="102"/>
      <c r="U58" s="102"/>
      <c r="V58" s="102"/>
      <c r="W58" s="102"/>
      <c r="X58" s="103"/>
      <c r="Y58" s="102"/>
      <c r="Z58" s="102"/>
      <c r="AA58" s="102"/>
      <c r="AB58" s="102"/>
      <c r="AC58" s="102"/>
      <c r="AD58" s="102"/>
      <c r="AE58" s="102"/>
      <c r="AF58" s="102"/>
      <c r="AG58" s="103"/>
      <c r="AH58" s="102"/>
      <c r="AI58" s="102"/>
      <c r="AJ58" s="102"/>
      <c r="AK58" s="102"/>
      <c r="AL58" s="102"/>
      <c r="AM58" s="102"/>
      <c r="AP58" s="149"/>
      <c r="AQ58" s="102"/>
      <c r="AR58" s="102"/>
      <c r="AS58" s="102"/>
    </row>
    <row r="59" spans="3:45" ht="13.15">
      <c r="C59" s="150" t="s">
        <v>409</v>
      </c>
      <c r="D59" s="332"/>
      <c r="E59" s="332"/>
      <c r="F59" s="333"/>
      <c r="G59" s="332"/>
      <c r="H59" s="332"/>
      <c r="I59" s="159"/>
      <c r="J59" s="332"/>
      <c r="K59" s="332"/>
      <c r="L59" s="333"/>
      <c r="M59" s="332"/>
      <c r="N59" s="332"/>
      <c r="O59" s="148"/>
      <c r="P59" s="102"/>
      <c r="Q59" s="102"/>
      <c r="R59" s="102"/>
      <c r="S59" s="102"/>
      <c r="T59" s="102"/>
      <c r="U59" s="102"/>
      <c r="V59" s="102"/>
      <c r="W59" s="102"/>
      <c r="X59" s="103"/>
      <c r="Y59" s="102"/>
      <c r="Z59" s="102"/>
      <c r="AA59" s="102"/>
      <c r="AB59" s="102"/>
      <c r="AC59" s="102"/>
      <c r="AD59" s="102"/>
      <c r="AE59" s="102"/>
      <c r="AF59" s="102"/>
      <c r="AG59" s="103"/>
      <c r="AH59" s="102"/>
      <c r="AI59" s="102"/>
      <c r="AJ59" s="102"/>
      <c r="AK59" s="102"/>
      <c r="AL59" s="102"/>
      <c r="AM59" s="102"/>
      <c r="AP59" s="149"/>
      <c r="AQ59" s="102"/>
      <c r="AR59" s="102"/>
      <c r="AS59" s="102"/>
    </row>
    <row r="60" spans="3:45" ht="34.5" customHeight="1">
      <c r="C60" s="151" t="s">
        <v>415</v>
      </c>
      <c r="D60" s="700"/>
      <c r="E60" s="701"/>
      <c r="F60" s="701"/>
      <c r="G60" s="701"/>
      <c r="H60" s="701"/>
      <c r="I60" s="329"/>
      <c r="J60" s="700"/>
      <c r="K60" s="701"/>
      <c r="L60" s="701"/>
      <c r="M60" s="701"/>
      <c r="N60" s="701"/>
      <c r="O60" s="103"/>
      <c r="P60" s="102"/>
      <c r="Q60" s="102"/>
      <c r="R60" s="102"/>
      <c r="S60" s="102"/>
      <c r="T60" s="102"/>
      <c r="U60" s="102"/>
      <c r="V60" s="102"/>
      <c r="W60" s="102"/>
      <c r="X60" s="103"/>
      <c r="Y60" s="102"/>
      <c r="Z60" s="102"/>
      <c r="AA60" s="102"/>
      <c r="AB60" s="102"/>
      <c r="AC60" s="102"/>
      <c r="AD60" s="102"/>
      <c r="AE60" s="102"/>
      <c r="AF60" s="102"/>
      <c r="AG60" s="103"/>
      <c r="AH60" s="102"/>
      <c r="AI60" s="102"/>
      <c r="AJ60" s="102"/>
      <c r="AK60" s="102"/>
      <c r="AL60" s="102"/>
      <c r="AM60" s="102"/>
      <c r="AP60" s="102"/>
      <c r="AQ60" s="102"/>
      <c r="AR60" s="102"/>
      <c r="AS60" s="102"/>
    </row>
    <row r="61" spans="3:45" ht="13.15">
      <c r="C61" s="152"/>
      <c r="D61" s="329"/>
      <c r="E61" s="329"/>
      <c r="F61" s="331"/>
      <c r="G61" s="329"/>
      <c r="H61" s="329"/>
      <c r="I61" s="159"/>
      <c r="J61" s="329"/>
      <c r="K61" s="329"/>
      <c r="L61" s="331"/>
      <c r="M61" s="329"/>
      <c r="N61" s="329"/>
      <c r="O61" s="148"/>
      <c r="P61" s="102"/>
      <c r="Q61" s="102"/>
      <c r="R61" s="102"/>
      <c r="S61" s="102"/>
      <c r="T61" s="102"/>
      <c r="U61" s="102"/>
      <c r="V61" s="102"/>
      <c r="W61" s="102"/>
      <c r="X61" s="103"/>
      <c r="Y61" s="102"/>
      <c r="Z61" s="102"/>
      <c r="AA61" s="102"/>
      <c r="AB61" s="102"/>
      <c r="AC61" s="102"/>
      <c r="AD61" s="102"/>
      <c r="AE61" s="102"/>
      <c r="AF61" s="102"/>
      <c r="AG61" s="103"/>
      <c r="AH61" s="102"/>
      <c r="AI61" s="102"/>
      <c r="AJ61" s="102"/>
      <c r="AK61" s="102"/>
      <c r="AL61" s="102"/>
      <c r="AM61" s="102"/>
      <c r="AP61" s="149"/>
      <c r="AQ61" s="102"/>
      <c r="AR61" s="102"/>
      <c r="AS61" s="102"/>
    </row>
    <row r="62" spans="3:45" ht="13.15">
      <c r="C62" s="149" t="s">
        <v>410</v>
      </c>
      <c r="D62" s="329"/>
      <c r="E62" s="329"/>
      <c r="F62" s="331"/>
      <c r="G62" s="329"/>
      <c r="H62" s="329"/>
      <c r="I62" s="159"/>
      <c r="J62" s="329"/>
      <c r="K62" s="329"/>
      <c r="L62" s="331"/>
      <c r="M62" s="329"/>
      <c r="N62" s="329"/>
      <c r="O62" s="153"/>
      <c r="P62" s="102"/>
      <c r="Q62" s="102"/>
      <c r="R62" s="102"/>
      <c r="S62" s="102"/>
      <c r="T62" s="102"/>
      <c r="U62" s="102"/>
      <c r="V62" s="102"/>
      <c r="W62" s="102"/>
      <c r="X62" s="103"/>
      <c r="Y62" s="102"/>
      <c r="Z62" s="102"/>
      <c r="AA62" s="102"/>
      <c r="AB62" s="102"/>
      <c r="AC62" s="102"/>
      <c r="AD62" s="102"/>
      <c r="AE62" s="102"/>
      <c r="AF62" s="102"/>
      <c r="AG62" s="103"/>
      <c r="AH62" s="102"/>
      <c r="AI62" s="102"/>
      <c r="AJ62" s="102"/>
      <c r="AK62" s="102"/>
      <c r="AL62" s="102"/>
      <c r="AM62" s="102"/>
      <c r="AP62" s="149"/>
      <c r="AQ62" s="102"/>
      <c r="AR62" s="102"/>
      <c r="AS62" s="102"/>
    </row>
    <row r="63" spans="3:45" ht="13.15">
      <c r="C63" s="150" t="s">
        <v>427</v>
      </c>
      <c r="D63" s="332"/>
      <c r="E63" s="332"/>
      <c r="F63" s="333"/>
      <c r="G63" s="332"/>
      <c r="H63" s="332"/>
      <c r="I63" s="159"/>
      <c r="J63" s="332"/>
      <c r="K63" s="332"/>
      <c r="L63" s="333"/>
      <c r="M63" s="332"/>
      <c r="N63" s="332"/>
      <c r="O63" s="153"/>
      <c r="P63" s="102"/>
      <c r="Q63" s="102"/>
      <c r="R63" s="102"/>
      <c r="S63" s="102"/>
      <c r="T63" s="102"/>
      <c r="U63" s="102"/>
      <c r="V63" s="102"/>
      <c r="W63" s="102"/>
      <c r="X63" s="103"/>
      <c r="Y63" s="102"/>
      <c r="Z63" s="102"/>
      <c r="AA63" s="102"/>
      <c r="AB63" s="102"/>
      <c r="AC63" s="102"/>
      <c r="AD63" s="102"/>
      <c r="AE63" s="102"/>
      <c r="AF63" s="102"/>
      <c r="AG63" s="103"/>
      <c r="AH63" s="102"/>
      <c r="AI63" s="102"/>
      <c r="AJ63" s="102"/>
      <c r="AK63" s="102"/>
      <c r="AL63" s="102"/>
      <c r="AM63" s="102"/>
      <c r="AP63" s="149"/>
      <c r="AQ63" s="102"/>
      <c r="AR63" s="102"/>
      <c r="AS63" s="102"/>
    </row>
    <row r="64" spans="3:45" ht="13.15">
      <c r="C64" s="150" t="s">
        <v>408</v>
      </c>
      <c r="D64" s="332"/>
      <c r="E64" s="332"/>
      <c r="F64" s="333"/>
      <c r="G64" s="332"/>
      <c r="H64" s="332"/>
      <c r="I64" s="159"/>
      <c r="J64" s="332"/>
      <c r="K64" s="332"/>
      <c r="L64" s="333"/>
      <c r="M64" s="332"/>
      <c r="N64" s="332"/>
      <c r="O64" s="147"/>
      <c r="P64" s="102"/>
      <c r="Q64" s="102"/>
      <c r="R64" s="102"/>
      <c r="S64" s="102"/>
      <c r="T64" s="102"/>
      <c r="U64" s="102"/>
      <c r="V64" s="102"/>
      <c r="W64" s="102"/>
      <c r="X64" s="103"/>
      <c r="Y64" s="102"/>
      <c r="Z64" s="102"/>
      <c r="AA64" s="102"/>
      <c r="AB64" s="102"/>
      <c r="AC64" s="102"/>
      <c r="AD64" s="102"/>
      <c r="AE64" s="102"/>
      <c r="AF64" s="102"/>
      <c r="AG64" s="103"/>
      <c r="AH64" s="102"/>
      <c r="AI64" s="102"/>
      <c r="AJ64" s="102"/>
      <c r="AK64" s="102"/>
      <c r="AL64" s="102"/>
      <c r="AM64" s="102"/>
      <c r="AP64" s="149"/>
      <c r="AQ64" s="102"/>
      <c r="AR64" s="102"/>
      <c r="AS64" s="102"/>
    </row>
    <row r="65" spans="3:45" ht="13.15">
      <c r="C65" s="150" t="s">
        <v>413</v>
      </c>
      <c r="D65" s="332"/>
      <c r="E65" s="332"/>
      <c r="F65" s="333"/>
      <c r="G65" s="332"/>
      <c r="H65" s="332"/>
      <c r="I65" s="159"/>
      <c r="J65" s="332"/>
      <c r="K65" s="332"/>
      <c r="L65" s="333"/>
      <c r="M65" s="332"/>
      <c r="N65" s="332"/>
      <c r="O65" s="147"/>
      <c r="P65" s="102"/>
      <c r="Q65" s="102"/>
      <c r="R65" s="102"/>
      <c r="S65" s="102"/>
      <c r="T65" s="102"/>
      <c r="U65" s="102"/>
      <c r="V65" s="102"/>
      <c r="W65" s="102"/>
      <c r="X65" s="103"/>
      <c r="Y65" s="102"/>
      <c r="Z65" s="102"/>
      <c r="AA65" s="102"/>
      <c r="AB65" s="102"/>
      <c r="AC65" s="102"/>
      <c r="AD65" s="102"/>
      <c r="AE65" s="102"/>
      <c r="AF65" s="102"/>
      <c r="AG65" s="103"/>
      <c r="AH65" s="102"/>
      <c r="AI65" s="102"/>
      <c r="AJ65" s="102"/>
      <c r="AK65" s="102"/>
      <c r="AL65" s="102"/>
      <c r="AM65" s="102"/>
      <c r="AP65" s="149"/>
      <c r="AQ65" s="102"/>
      <c r="AR65" s="102"/>
      <c r="AS65" s="102"/>
    </row>
    <row r="66" spans="3:45" ht="13.15">
      <c r="C66" s="150" t="s">
        <v>414</v>
      </c>
      <c r="D66" s="332"/>
      <c r="E66" s="332"/>
      <c r="F66" s="333"/>
      <c r="G66" s="332"/>
      <c r="H66" s="332"/>
      <c r="I66" s="159"/>
      <c r="J66" s="332"/>
      <c r="K66" s="332"/>
      <c r="L66" s="333"/>
      <c r="M66" s="332"/>
      <c r="N66" s="332"/>
      <c r="O66" s="148"/>
      <c r="P66" s="102"/>
      <c r="Q66" s="102"/>
      <c r="R66" s="102"/>
      <c r="S66" s="102"/>
      <c r="T66" s="102"/>
      <c r="U66" s="102"/>
      <c r="V66" s="102"/>
      <c r="W66" s="102"/>
      <c r="X66" s="103"/>
      <c r="Y66" s="102"/>
      <c r="Z66" s="102"/>
      <c r="AA66" s="102"/>
      <c r="AB66" s="102"/>
      <c r="AC66" s="102"/>
      <c r="AD66" s="102"/>
      <c r="AE66" s="102"/>
      <c r="AF66" s="102"/>
      <c r="AG66" s="103"/>
      <c r="AH66" s="102"/>
      <c r="AI66" s="102"/>
      <c r="AJ66" s="102"/>
      <c r="AK66" s="102"/>
      <c r="AL66" s="102"/>
      <c r="AM66" s="102"/>
      <c r="AP66" s="149"/>
      <c r="AQ66" s="102"/>
      <c r="AR66" s="102"/>
      <c r="AS66" s="102"/>
    </row>
    <row r="67" spans="3:45" ht="13.15">
      <c r="C67" s="150" t="s">
        <v>409</v>
      </c>
      <c r="D67" s="332"/>
      <c r="E67" s="332"/>
      <c r="F67" s="333"/>
      <c r="G67" s="332"/>
      <c r="H67" s="332"/>
      <c r="I67" s="159"/>
      <c r="J67" s="332"/>
      <c r="K67" s="332"/>
      <c r="L67" s="333"/>
      <c r="M67" s="332"/>
      <c r="N67" s="332"/>
      <c r="O67" s="148"/>
      <c r="P67" s="102"/>
      <c r="Q67" s="102"/>
      <c r="R67" s="102"/>
      <c r="S67" s="102"/>
      <c r="T67" s="102"/>
      <c r="U67" s="102"/>
      <c r="V67" s="102"/>
      <c r="W67" s="102"/>
      <c r="X67" s="103"/>
      <c r="Y67" s="102"/>
      <c r="Z67" s="102"/>
      <c r="AA67" s="102"/>
      <c r="AB67" s="102"/>
      <c r="AC67" s="102"/>
      <c r="AD67" s="102"/>
      <c r="AE67" s="102"/>
      <c r="AF67" s="102"/>
      <c r="AG67" s="103"/>
      <c r="AH67" s="102"/>
      <c r="AI67" s="102"/>
      <c r="AJ67" s="102"/>
      <c r="AK67" s="102"/>
      <c r="AL67" s="102"/>
      <c r="AM67" s="102"/>
      <c r="AP67" s="149"/>
      <c r="AQ67" s="102"/>
      <c r="AR67" s="102"/>
      <c r="AS67" s="102"/>
    </row>
    <row r="68" spans="3:45" ht="34.5" customHeight="1">
      <c r="C68" s="151" t="s">
        <v>415</v>
      </c>
      <c r="D68" s="700"/>
      <c r="E68" s="701"/>
      <c r="F68" s="701"/>
      <c r="G68" s="701"/>
      <c r="H68" s="701"/>
      <c r="I68" s="329"/>
      <c r="J68" s="700"/>
      <c r="K68" s="701"/>
      <c r="L68" s="701"/>
      <c r="M68" s="701"/>
      <c r="N68" s="701"/>
      <c r="O68" s="103"/>
      <c r="P68" s="102"/>
      <c r="Q68" s="102"/>
      <c r="R68" s="102"/>
      <c r="S68" s="102"/>
      <c r="T68" s="102"/>
      <c r="U68" s="102"/>
      <c r="V68" s="102"/>
      <c r="W68" s="102"/>
      <c r="X68" s="103"/>
      <c r="Y68" s="102"/>
      <c r="Z68" s="102"/>
      <c r="AA68" s="102"/>
      <c r="AB68" s="102"/>
      <c r="AC68" s="102"/>
      <c r="AD68" s="102"/>
      <c r="AE68" s="102"/>
      <c r="AF68" s="102"/>
      <c r="AG68" s="103"/>
      <c r="AH68" s="102"/>
      <c r="AI68" s="102"/>
      <c r="AJ68" s="102"/>
      <c r="AK68" s="102"/>
      <c r="AL68" s="102"/>
      <c r="AM68" s="102"/>
      <c r="AP68" s="102"/>
      <c r="AQ68" s="102"/>
      <c r="AR68" s="102"/>
      <c r="AS68" s="102"/>
    </row>
    <row r="69" spans="3:45" ht="13.15">
      <c r="C69" s="149"/>
      <c r="D69" s="159"/>
      <c r="E69" s="159"/>
      <c r="F69" s="160"/>
      <c r="G69" s="159"/>
      <c r="H69" s="159"/>
      <c r="I69" s="159"/>
      <c r="J69" s="159"/>
      <c r="K69" s="159"/>
      <c r="L69" s="159"/>
      <c r="M69" s="159"/>
      <c r="N69" s="159"/>
      <c r="O69" s="148"/>
      <c r="P69" s="102"/>
      <c r="Q69" s="102"/>
      <c r="R69" s="102"/>
      <c r="S69" s="102"/>
      <c r="T69" s="102"/>
      <c r="U69" s="102"/>
      <c r="V69" s="102"/>
      <c r="W69" s="102"/>
      <c r="X69" s="103"/>
      <c r="Y69" s="102"/>
      <c r="Z69" s="102"/>
      <c r="AA69" s="102"/>
      <c r="AB69" s="102"/>
      <c r="AC69" s="102"/>
      <c r="AD69" s="102"/>
      <c r="AE69" s="102"/>
      <c r="AF69" s="102"/>
      <c r="AG69" s="103"/>
      <c r="AH69" s="102"/>
      <c r="AI69" s="102"/>
      <c r="AJ69" s="102"/>
      <c r="AK69" s="102"/>
      <c r="AL69" s="102"/>
      <c r="AM69" s="102"/>
      <c r="AP69" s="149"/>
      <c r="AQ69" s="102"/>
      <c r="AR69" s="102"/>
      <c r="AS69" s="102"/>
    </row>
    <row r="70" spans="3:45" ht="13.15">
      <c r="C70" s="149" t="s">
        <v>407</v>
      </c>
      <c r="D70" s="329"/>
      <c r="E70" s="329"/>
      <c r="F70" s="331"/>
      <c r="G70" s="329"/>
      <c r="H70" s="329"/>
      <c r="I70" s="159"/>
      <c r="J70" s="159"/>
      <c r="K70" s="159"/>
      <c r="L70" s="159"/>
      <c r="M70" s="159"/>
      <c r="N70" s="159"/>
      <c r="O70" s="148"/>
      <c r="P70" s="102"/>
      <c r="Q70" s="102"/>
      <c r="R70" s="102"/>
      <c r="S70" s="102"/>
      <c r="T70" s="102"/>
      <c r="U70" s="102"/>
      <c r="V70" s="102"/>
      <c r="W70" s="102"/>
      <c r="X70" s="103"/>
      <c r="Y70" s="102"/>
      <c r="Z70" s="102"/>
      <c r="AA70" s="102"/>
      <c r="AB70" s="102"/>
      <c r="AC70" s="102"/>
      <c r="AD70" s="102"/>
      <c r="AE70" s="102"/>
      <c r="AF70" s="102"/>
      <c r="AG70" s="103"/>
      <c r="AH70" s="102"/>
      <c r="AI70" s="102"/>
      <c r="AJ70" s="102"/>
      <c r="AK70" s="102"/>
      <c r="AL70" s="102"/>
      <c r="AM70" s="102"/>
      <c r="AP70" s="102"/>
      <c r="AQ70" s="102"/>
      <c r="AR70" s="102"/>
      <c r="AS70" s="102"/>
    </row>
    <row r="71" spans="3:45" ht="13.15">
      <c r="C71" s="150" t="s">
        <v>428</v>
      </c>
      <c r="D71" s="332"/>
      <c r="E71" s="332"/>
      <c r="F71" s="333"/>
      <c r="G71" s="332"/>
      <c r="H71" s="332"/>
      <c r="I71" s="159"/>
      <c r="J71" s="332"/>
      <c r="K71" s="332"/>
      <c r="L71" s="333"/>
      <c r="M71" s="332"/>
      <c r="N71" s="332"/>
      <c r="O71" s="153"/>
      <c r="P71" s="102"/>
      <c r="Q71" s="102"/>
      <c r="R71" s="102"/>
      <c r="S71" s="102"/>
      <c r="T71" s="102"/>
      <c r="U71" s="102"/>
      <c r="V71" s="102"/>
      <c r="W71" s="102"/>
      <c r="X71" s="103"/>
      <c r="Y71" s="102"/>
      <c r="Z71" s="102"/>
      <c r="AA71" s="102"/>
      <c r="AB71" s="102"/>
      <c r="AC71" s="102"/>
      <c r="AD71" s="102"/>
      <c r="AE71" s="102"/>
      <c r="AF71" s="102"/>
      <c r="AG71" s="103"/>
      <c r="AH71" s="102"/>
      <c r="AI71" s="102"/>
      <c r="AJ71" s="102"/>
      <c r="AK71" s="102"/>
      <c r="AL71" s="102"/>
      <c r="AM71" s="102"/>
      <c r="AP71" s="149"/>
      <c r="AQ71" s="102"/>
      <c r="AR71" s="102"/>
      <c r="AS71" s="102"/>
    </row>
    <row r="72" spans="3:45" ht="13.15">
      <c r="C72" s="150" t="s">
        <v>408</v>
      </c>
      <c r="D72" s="332"/>
      <c r="E72" s="332"/>
      <c r="F72" s="333"/>
      <c r="G72" s="332"/>
      <c r="H72" s="332"/>
      <c r="I72" s="159"/>
      <c r="J72" s="332"/>
      <c r="K72" s="332"/>
      <c r="L72" s="333"/>
      <c r="M72" s="332"/>
      <c r="N72" s="332"/>
      <c r="O72" s="147"/>
      <c r="P72" s="102"/>
      <c r="Q72" s="102"/>
      <c r="R72" s="102"/>
      <c r="S72" s="102"/>
      <c r="T72" s="102"/>
      <c r="U72" s="102"/>
      <c r="V72" s="102"/>
      <c r="W72" s="102"/>
      <c r="X72" s="103"/>
      <c r="Y72" s="102"/>
      <c r="Z72" s="102"/>
      <c r="AA72" s="102"/>
      <c r="AB72" s="102"/>
      <c r="AC72" s="102"/>
      <c r="AD72" s="102"/>
      <c r="AE72" s="102"/>
      <c r="AF72" s="102"/>
      <c r="AG72" s="103"/>
      <c r="AH72" s="102"/>
      <c r="AI72" s="102"/>
      <c r="AJ72" s="102"/>
      <c r="AK72" s="102"/>
      <c r="AL72" s="102"/>
      <c r="AM72" s="102"/>
      <c r="AP72" s="149"/>
      <c r="AQ72" s="102"/>
      <c r="AR72" s="102"/>
      <c r="AS72" s="102"/>
    </row>
    <row r="73" spans="3:45" ht="13.15">
      <c r="C73" s="150" t="s">
        <v>413</v>
      </c>
      <c r="D73" s="332"/>
      <c r="E73" s="332"/>
      <c r="F73" s="333"/>
      <c r="G73" s="332"/>
      <c r="H73" s="332"/>
      <c r="I73" s="159"/>
      <c r="J73" s="332"/>
      <c r="K73" s="332"/>
      <c r="L73" s="333"/>
      <c r="M73" s="332"/>
      <c r="N73" s="332"/>
      <c r="O73" s="147"/>
      <c r="P73" s="102"/>
      <c r="Q73" s="102"/>
      <c r="R73" s="102"/>
      <c r="S73" s="102"/>
      <c r="T73" s="102"/>
      <c r="U73" s="102"/>
      <c r="V73" s="102"/>
      <c r="W73" s="102"/>
      <c r="X73" s="103"/>
      <c r="Y73" s="102"/>
      <c r="Z73" s="102"/>
      <c r="AA73" s="102"/>
      <c r="AB73" s="102"/>
      <c r="AC73" s="102"/>
      <c r="AD73" s="102"/>
      <c r="AE73" s="102"/>
      <c r="AF73" s="102"/>
      <c r="AG73" s="103"/>
      <c r="AH73" s="102"/>
      <c r="AI73" s="102"/>
      <c r="AJ73" s="102"/>
      <c r="AK73" s="102"/>
      <c r="AL73" s="102"/>
      <c r="AM73" s="102"/>
      <c r="AP73" s="149"/>
      <c r="AQ73" s="102"/>
      <c r="AR73" s="102"/>
      <c r="AS73" s="102"/>
    </row>
    <row r="74" spans="3:45" ht="13.15">
      <c r="C74" s="150" t="s">
        <v>414</v>
      </c>
      <c r="D74" s="332"/>
      <c r="E74" s="332"/>
      <c r="F74" s="333"/>
      <c r="G74" s="332"/>
      <c r="H74" s="332"/>
      <c r="I74" s="159"/>
      <c r="J74" s="332"/>
      <c r="K74" s="332"/>
      <c r="L74" s="333"/>
      <c r="M74" s="332"/>
      <c r="N74" s="332"/>
      <c r="O74" s="148"/>
      <c r="P74" s="102"/>
      <c r="Q74" s="102"/>
      <c r="R74" s="102"/>
      <c r="S74" s="102"/>
      <c r="T74" s="102"/>
      <c r="U74" s="102"/>
      <c r="V74" s="102"/>
      <c r="W74" s="102"/>
      <c r="X74" s="103"/>
      <c r="Y74" s="102"/>
      <c r="Z74" s="102"/>
      <c r="AA74" s="102"/>
      <c r="AB74" s="102"/>
      <c r="AC74" s="102"/>
      <c r="AD74" s="102"/>
      <c r="AE74" s="102"/>
      <c r="AF74" s="102"/>
      <c r="AG74" s="103"/>
      <c r="AH74" s="102"/>
      <c r="AI74" s="102"/>
      <c r="AJ74" s="102"/>
      <c r="AK74" s="102"/>
      <c r="AL74" s="102"/>
      <c r="AM74" s="102"/>
      <c r="AP74" s="149"/>
      <c r="AQ74" s="102"/>
      <c r="AR74" s="102"/>
      <c r="AS74" s="102"/>
    </row>
    <row r="75" spans="3:45" ht="13.15">
      <c r="C75" s="150" t="s">
        <v>409</v>
      </c>
      <c r="D75" s="332"/>
      <c r="E75" s="332"/>
      <c r="F75" s="333"/>
      <c r="G75" s="332"/>
      <c r="H75" s="332"/>
      <c r="I75" s="159"/>
      <c r="J75" s="332"/>
      <c r="K75" s="332"/>
      <c r="L75" s="333"/>
      <c r="M75" s="332"/>
      <c r="N75" s="332"/>
      <c r="O75" s="148"/>
      <c r="P75" s="102"/>
      <c r="Q75" s="102"/>
      <c r="R75" s="102"/>
      <c r="S75" s="102"/>
      <c r="T75" s="102"/>
      <c r="U75" s="102"/>
      <c r="V75" s="102"/>
      <c r="W75" s="102"/>
      <c r="X75" s="103"/>
      <c r="Y75" s="102"/>
      <c r="Z75" s="102"/>
      <c r="AA75" s="102"/>
      <c r="AB75" s="102"/>
      <c r="AC75" s="102"/>
      <c r="AD75" s="102"/>
      <c r="AE75" s="102"/>
      <c r="AF75" s="102"/>
      <c r="AG75" s="103"/>
      <c r="AH75" s="102"/>
      <c r="AI75" s="102"/>
      <c r="AJ75" s="102"/>
      <c r="AK75" s="102"/>
      <c r="AL75" s="102"/>
      <c r="AM75" s="102"/>
      <c r="AP75" s="149"/>
      <c r="AQ75" s="102"/>
      <c r="AR75" s="102"/>
      <c r="AS75" s="102"/>
    </row>
    <row r="76" spans="3:45" ht="34.5" customHeight="1">
      <c r="C76" s="151" t="s">
        <v>415</v>
      </c>
      <c r="D76" s="700"/>
      <c r="E76" s="701"/>
      <c r="F76" s="701"/>
      <c r="G76" s="701"/>
      <c r="H76" s="701"/>
      <c r="I76" s="329"/>
      <c r="J76" s="700"/>
      <c r="K76" s="701"/>
      <c r="L76" s="701"/>
      <c r="M76" s="701"/>
      <c r="N76" s="701"/>
      <c r="O76" s="103"/>
      <c r="P76" s="102"/>
      <c r="Q76" s="102"/>
      <c r="R76" s="102"/>
      <c r="S76" s="102"/>
      <c r="T76" s="102"/>
      <c r="U76" s="102"/>
      <c r="V76" s="102"/>
      <c r="W76" s="102"/>
      <c r="X76" s="103"/>
      <c r="Y76" s="102"/>
      <c r="Z76" s="102"/>
      <c r="AA76" s="102"/>
      <c r="AB76" s="102"/>
      <c r="AC76" s="102"/>
      <c r="AD76" s="102"/>
      <c r="AE76" s="102"/>
      <c r="AF76" s="102"/>
      <c r="AG76" s="103"/>
      <c r="AH76" s="102"/>
      <c r="AI76" s="102"/>
      <c r="AJ76" s="102"/>
      <c r="AK76" s="102"/>
      <c r="AL76" s="102"/>
      <c r="AM76" s="102"/>
      <c r="AP76" s="102"/>
      <c r="AQ76" s="102"/>
      <c r="AR76" s="102"/>
      <c r="AS76" s="102"/>
    </row>
    <row r="77" spans="3:45">
      <c r="C77" s="102"/>
      <c r="D77" s="329"/>
      <c r="E77" s="329"/>
      <c r="F77" s="331"/>
      <c r="G77" s="329"/>
      <c r="H77" s="329"/>
      <c r="I77" s="329"/>
      <c r="J77" s="329"/>
      <c r="K77" s="329"/>
      <c r="L77" s="329"/>
      <c r="M77" s="329"/>
      <c r="N77" s="329"/>
      <c r="O77" s="103"/>
      <c r="P77" s="102"/>
      <c r="Q77" s="102"/>
      <c r="R77" s="102"/>
      <c r="S77" s="102"/>
      <c r="T77" s="102"/>
      <c r="U77" s="102"/>
      <c r="V77" s="102"/>
      <c r="W77" s="102"/>
      <c r="X77" s="103"/>
      <c r="Y77" s="102"/>
      <c r="Z77" s="102"/>
      <c r="AA77" s="102"/>
      <c r="AB77" s="102"/>
      <c r="AC77" s="102"/>
      <c r="AD77" s="102"/>
      <c r="AE77" s="102"/>
      <c r="AF77" s="102"/>
      <c r="AG77" s="103"/>
      <c r="AH77" s="102"/>
      <c r="AI77" s="102"/>
      <c r="AJ77" s="102"/>
      <c r="AK77" s="102"/>
      <c r="AL77" s="102"/>
      <c r="AM77" s="102"/>
      <c r="AP77" s="102"/>
      <c r="AQ77" s="102"/>
      <c r="AR77" s="102"/>
      <c r="AS77" s="102"/>
    </row>
    <row r="78" spans="3:45" ht="13.15">
      <c r="C78" s="149" t="s">
        <v>406</v>
      </c>
      <c r="D78" s="329"/>
      <c r="E78" s="329"/>
      <c r="F78" s="331"/>
      <c r="G78" s="329"/>
      <c r="H78" s="329"/>
      <c r="I78" s="159"/>
      <c r="J78" s="159"/>
      <c r="K78" s="159"/>
      <c r="L78" s="159"/>
      <c r="M78" s="159"/>
      <c r="N78" s="159"/>
      <c r="O78" s="103"/>
      <c r="P78" s="102"/>
      <c r="Q78" s="102"/>
      <c r="R78" s="102"/>
      <c r="S78" s="102"/>
      <c r="T78" s="102"/>
      <c r="U78" s="102"/>
      <c r="V78" s="102"/>
      <c r="W78" s="102"/>
      <c r="X78" s="103"/>
      <c r="Y78" s="102"/>
      <c r="Z78" s="102"/>
      <c r="AA78" s="102"/>
      <c r="AB78" s="102"/>
      <c r="AC78" s="102"/>
      <c r="AD78" s="102"/>
      <c r="AE78" s="102"/>
      <c r="AF78" s="102"/>
      <c r="AG78" s="103"/>
      <c r="AH78" s="102"/>
      <c r="AI78" s="102"/>
      <c r="AJ78" s="102"/>
      <c r="AK78" s="102"/>
      <c r="AL78" s="102"/>
      <c r="AM78" s="102"/>
      <c r="AP78" s="102"/>
      <c r="AQ78" s="102"/>
      <c r="AR78" s="102"/>
      <c r="AS78" s="102"/>
    </row>
    <row r="79" spans="3:45" ht="13.15">
      <c r="C79" s="150" t="s">
        <v>427</v>
      </c>
      <c r="D79" s="332"/>
      <c r="E79" s="332"/>
      <c r="F79" s="333"/>
      <c r="G79" s="332"/>
      <c r="H79" s="332"/>
      <c r="I79" s="159"/>
      <c r="J79" s="332"/>
      <c r="K79" s="332"/>
      <c r="L79" s="333"/>
      <c r="M79" s="332"/>
      <c r="N79" s="332"/>
      <c r="O79" s="153"/>
      <c r="P79" s="102"/>
      <c r="Q79" s="102"/>
      <c r="R79" s="102"/>
      <c r="S79" s="102"/>
      <c r="T79" s="102"/>
      <c r="U79" s="102"/>
      <c r="V79" s="102"/>
      <c r="W79" s="102"/>
      <c r="X79" s="103"/>
      <c r="Y79" s="102"/>
      <c r="Z79" s="102"/>
      <c r="AA79" s="102"/>
      <c r="AB79" s="102"/>
      <c r="AC79" s="102"/>
      <c r="AD79" s="102"/>
      <c r="AE79" s="102"/>
      <c r="AF79" s="102"/>
      <c r="AG79" s="103"/>
      <c r="AH79" s="102"/>
      <c r="AI79" s="102"/>
      <c r="AJ79" s="102"/>
      <c r="AK79" s="102"/>
      <c r="AL79" s="102"/>
      <c r="AM79" s="102"/>
      <c r="AP79" s="149"/>
      <c r="AQ79" s="102"/>
      <c r="AR79" s="102"/>
      <c r="AS79" s="102"/>
    </row>
    <row r="80" spans="3:45" ht="13.15">
      <c r="C80" s="150" t="s">
        <v>408</v>
      </c>
      <c r="D80" s="332"/>
      <c r="E80" s="332"/>
      <c r="F80" s="333"/>
      <c r="G80" s="332"/>
      <c r="H80" s="332"/>
      <c r="I80" s="159"/>
      <c r="J80" s="332"/>
      <c r="K80" s="332"/>
      <c r="L80" s="333"/>
      <c r="M80" s="332"/>
      <c r="N80" s="332"/>
      <c r="O80" s="147"/>
      <c r="P80" s="102"/>
      <c r="Q80" s="102"/>
      <c r="R80" s="102"/>
      <c r="S80" s="102"/>
      <c r="T80" s="102"/>
      <c r="U80" s="102"/>
      <c r="V80" s="102"/>
      <c r="W80" s="102"/>
      <c r="X80" s="103"/>
      <c r="Y80" s="102"/>
      <c r="Z80" s="102"/>
      <c r="AA80" s="102"/>
      <c r="AB80" s="102"/>
      <c r="AC80" s="102"/>
      <c r="AD80" s="102"/>
      <c r="AE80" s="102"/>
      <c r="AF80" s="102"/>
      <c r="AG80" s="103"/>
      <c r="AH80" s="102"/>
      <c r="AI80" s="102"/>
      <c r="AJ80" s="102"/>
      <c r="AK80" s="102"/>
      <c r="AL80" s="102"/>
      <c r="AM80" s="102"/>
      <c r="AP80" s="149"/>
      <c r="AQ80" s="102"/>
      <c r="AR80" s="102"/>
      <c r="AS80" s="102"/>
    </row>
    <row r="81" spans="3:45" ht="13.15">
      <c r="C81" s="150" t="s">
        <v>413</v>
      </c>
      <c r="D81" s="332"/>
      <c r="E81" s="332"/>
      <c r="F81" s="333"/>
      <c r="G81" s="332"/>
      <c r="H81" s="332"/>
      <c r="I81" s="159"/>
      <c r="J81" s="332"/>
      <c r="K81" s="332"/>
      <c r="L81" s="333"/>
      <c r="M81" s="332"/>
      <c r="N81" s="332"/>
      <c r="O81" s="147"/>
      <c r="P81" s="102"/>
      <c r="Q81" s="102"/>
      <c r="R81" s="102"/>
      <c r="S81" s="102"/>
      <c r="T81" s="102"/>
      <c r="U81" s="102"/>
      <c r="V81" s="102"/>
      <c r="W81" s="102"/>
      <c r="X81" s="103"/>
      <c r="Y81" s="102"/>
      <c r="Z81" s="102"/>
      <c r="AA81" s="102"/>
      <c r="AB81" s="102"/>
      <c r="AC81" s="102"/>
      <c r="AD81" s="102"/>
      <c r="AE81" s="102"/>
      <c r="AF81" s="102"/>
      <c r="AG81" s="103"/>
      <c r="AH81" s="102"/>
      <c r="AI81" s="102"/>
      <c r="AJ81" s="102"/>
      <c r="AK81" s="102"/>
      <c r="AL81" s="102"/>
      <c r="AM81" s="102"/>
      <c r="AP81" s="149"/>
      <c r="AQ81" s="102"/>
      <c r="AR81" s="102"/>
      <c r="AS81" s="102"/>
    </row>
    <row r="82" spans="3:45" ht="13.15">
      <c r="C82" s="150" t="s">
        <v>414</v>
      </c>
      <c r="D82" s="332"/>
      <c r="E82" s="332"/>
      <c r="F82" s="333"/>
      <c r="G82" s="332"/>
      <c r="H82" s="332"/>
      <c r="I82" s="159"/>
      <c r="J82" s="332"/>
      <c r="K82" s="332"/>
      <c r="L82" s="333"/>
      <c r="M82" s="332"/>
      <c r="N82" s="332"/>
      <c r="O82" s="148"/>
      <c r="P82" s="102"/>
      <c r="Q82" s="102"/>
      <c r="R82" s="102"/>
      <c r="S82" s="102"/>
      <c r="T82" s="102"/>
      <c r="U82" s="102"/>
      <c r="V82" s="102"/>
      <c r="W82" s="102"/>
      <c r="X82" s="103"/>
      <c r="Y82" s="102"/>
      <c r="Z82" s="102"/>
      <c r="AA82" s="102"/>
      <c r="AB82" s="102"/>
      <c r="AC82" s="102"/>
      <c r="AD82" s="102"/>
      <c r="AE82" s="102"/>
      <c r="AF82" s="102"/>
      <c r="AG82" s="103"/>
      <c r="AH82" s="102"/>
      <c r="AI82" s="102"/>
      <c r="AJ82" s="102"/>
      <c r="AK82" s="102"/>
      <c r="AL82" s="102"/>
      <c r="AM82" s="102"/>
      <c r="AP82" s="149"/>
      <c r="AQ82" s="102"/>
      <c r="AR82" s="102"/>
      <c r="AS82" s="102"/>
    </row>
    <row r="83" spans="3:45" ht="13.15">
      <c r="C83" s="150" t="s">
        <v>409</v>
      </c>
      <c r="D83" s="332"/>
      <c r="E83" s="332"/>
      <c r="F83" s="333"/>
      <c r="G83" s="332"/>
      <c r="H83" s="332"/>
      <c r="I83" s="159"/>
      <c r="J83" s="332"/>
      <c r="K83" s="332"/>
      <c r="L83" s="333"/>
      <c r="M83" s="332"/>
      <c r="N83" s="332"/>
      <c r="O83" s="148"/>
      <c r="P83" s="102"/>
      <c r="Q83" s="102"/>
      <c r="R83" s="102"/>
      <c r="S83" s="102"/>
      <c r="T83" s="102"/>
      <c r="U83" s="102"/>
      <c r="V83" s="102"/>
      <c r="W83" s="102"/>
      <c r="X83" s="103"/>
      <c r="Y83" s="102"/>
      <c r="Z83" s="102"/>
      <c r="AA83" s="102"/>
      <c r="AB83" s="102"/>
      <c r="AC83" s="102"/>
      <c r="AD83" s="102"/>
      <c r="AE83" s="102"/>
      <c r="AF83" s="102"/>
      <c r="AG83" s="103"/>
      <c r="AH83" s="102"/>
      <c r="AI83" s="102"/>
      <c r="AJ83" s="102"/>
      <c r="AK83" s="102"/>
      <c r="AL83" s="102"/>
      <c r="AM83" s="102"/>
      <c r="AP83" s="149"/>
      <c r="AQ83" s="102"/>
      <c r="AR83" s="102"/>
      <c r="AS83" s="102"/>
    </row>
    <row r="84" spans="3:45" ht="34.5" customHeight="1">
      <c r="C84" s="151" t="s">
        <v>415</v>
      </c>
      <c r="D84" s="700"/>
      <c r="E84" s="701"/>
      <c r="F84" s="701"/>
      <c r="G84" s="701"/>
      <c r="H84" s="701"/>
      <c r="I84" s="329"/>
      <c r="J84" s="700"/>
      <c r="K84" s="701"/>
      <c r="L84" s="701"/>
      <c r="M84" s="701"/>
      <c r="N84" s="701"/>
      <c r="O84" s="103"/>
      <c r="P84" s="102"/>
      <c r="Q84" s="102"/>
      <c r="R84" s="102"/>
      <c r="S84" s="102"/>
      <c r="T84" s="102"/>
      <c r="U84" s="102"/>
      <c r="V84" s="102"/>
      <c r="W84" s="102"/>
      <c r="X84" s="103"/>
      <c r="Y84" s="102"/>
      <c r="Z84" s="102"/>
      <c r="AA84" s="102"/>
      <c r="AB84" s="102"/>
      <c r="AC84" s="102"/>
      <c r="AD84" s="102"/>
      <c r="AE84" s="102"/>
      <c r="AF84" s="102"/>
      <c r="AG84" s="103"/>
      <c r="AH84" s="102"/>
      <c r="AI84" s="102"/>
      <c r="AJ84" s="102"/>
      <c r="AK84" s="102"/>
      <c r="AL84" s="102"/>
      <c r="AM84" s="102"/>
      <c r="AP84" s="102"/>
      <c r="AQ84" s="102"/>
      <c r="AR84" s="102"/>
      <c r="AS84" s="102"/>
    </row>
    <row r="85" spans="3:45">
      <c r="C85" s="102"/>
      <c r="D85" s="329"/>
      <c r="E85" s="329"/>
      <c r="F85" s="331"/>
      <c r="G85" s="329"/>
      <c r="H85" s="329"/>
      <c r="I85" s="329"/>
      <c r="J85" s="329"/>
      <c r="K85" s="329"/>
      <c r="L85" s="329"/>
      <c r="M85" s="329"/>
      <c r="N85" s="329"/>
      <c r="O85" s="103"/>
      <c r="P85" s="102"/>
      <c r="Q85" s="102"/>
      <c r="R85" s="102"/>
      <c r="S85" s="102"/>
      <c r="T85" s="102"/>
      <c r="U85" s="102"/>
      <c r="V85" s="102"/>
      <c r="W85" s="102"/>
      <c r="X85" s="103"/>
      <c r="Y85" s="102"/>
      <c r="Z85" s="102"/>
      <c r="AA85" s="102"/>
      <c r="AB85" s="102"/>
      <c r="AC85" s="102"/>
      <c r="AD85" s="102"/>
      <c r="AE85" s="102"/>
      <c r="AF85" s="102"/>
      <c r="AG85" s="103"/>
      <c r="AH85" s="102"/>
      <c r="AI85" s="102"/>
      <c r="AJ85" s="102"/>
      <c r="AK85" s="102"/>
      <c r="AL85" s="102"/>
      <c r="AM85" s="102"/>
      <c r="AP85" s="102"/>
      <c r="AQ85" s="102"/>
      <c r="AR85" s="102"/>
      <c r="AS85" s="102"/>
    </row>
    <row r="86" spans="3:45" ht="13.15">
      <c r="C86" s="149" t="s">
        <v>405</v>
      </c>
      <c r="D86" s="329"/>
      <c r="E86" s="329"/>
      <c r="F86" s="331"/>
      <c r="G86" s="329"/>
      <c r="H86" s="329"/>
      <c r="I86" s="159"/>
      <c r="J86" s="159"/>
      <c r="K86" s="159"/>
      <c r="L86" s="159"/>
      <c r="M86" s="159"/>
      <c r="N86" s="159"/>
      <c r="O86" s="103"/>
      <c r="P86" s="102"/>
      <c r="Q86" s="102"/>
      <c r="R86" s="102"/>
      <c r="S86" s="102"/>
      <c r="T86" s="102"/>
      <c r="U86" s="102"/>
      <c r="V86" s="102"/>
      <c r="W86" s="102"/>
      <c r="X86" s="103"/>
      <c r="Y86" s="102"/>
      <c r="Z86" s="102"/>
      <c r="AA86" s="102"/>
      <c r="AB86" s="102"/>
      <c r="AC86" s="102"/>
      <c r="AD86" s="102"/>
      <c r="AE86" s="102"/>
      <c r="AF86" s="102"/>
      <c r="AG86" s="103"/>
      <c r="AH86" s="102"/>
      <c r="AI86" s="102"/>
      <c r="AJ86" s="102"/>
      <c r="AK86" s="102"/>
      <c r="AL86" s="102"/>
      <c r="AM86" s="102"/>
      <c r="AP86" s="102"/>
      <c r="AQ86" s="102"/>
      <c r="AR86" s="102"/>
      <c r="AS86" s="102"/>
    </row>
    <row r="87" spans="3:45" ht="13.15">
      <c r="C87" s="150" t="s">
        <v>429</v>
      </c>
      <c r="D87" s="332"/>
      <c r="E87" s="332"/>
      <c r="F87" s="333"/>
      <c r="G87" s="332"/>
      <c r="H87" s="332"/>
      <c r="I87" s="159"/>
      <c r="J87" s="332"/>
      <c r="K87" s="332"/>
      <c r="L87" s="333"/>
      <c r="M87" s="332"/>
      <c r="N87" s="332"/>
      <c r="O87" s="153"/>
      <c r="P87" s="102"/>
      <c r="Q87" s="102"/>
      <c r="R87" s="102"/>
      <c r="S87" s="102"/>
      <c r="T87" s="102"/>
      <c r="U87" s="102"/>
      <c r="V87" s="102"/>
      <c r="W87" s="102"/>
      <c r="X87" s="103"/>
      <c r="Y87" s="102"/>
      <c r="Z87" s="102"/>
      <c r="AA87" s="102"/>
      <c r="AB87" s="102"/>
      <c r="AC87" s="102"/>
      <c r="AD87" s="102"/>
      <c r="AE87" s="102"/>
      <c r="AF87" s="102"/>
      <c r="AG87" s="103"/>
      <c r="AH87" s="102"/>
      <c r="AI87" s="102"/>
      <c r="AJ87" s="102"/>
      <c r="AK87" s="102"/>
      <c r="AL87" s="102"/>
      <c r="AM87" s="102"/>
      <c r="AP87" s="149"/>
      <c r="AQ87" s="102"/>
      <c r="AR87" s="102"/>
      <c r="AS87" s="102"/>
    </row>
    <row r="88" spans="3:45" ht="13.15">
      <c r="C88" s="150" t="s">
        <v>408</v>
      </c>
      <c r="D88" s="332"/>
      <c r="E88" s="332"/>
      <c r="F88" s="333"/>
      <c r="G88" s="332"/>
      <c r="H88" s="332"/>
      <c r="I88" s="159"/>
      <c r="J88" s="332"/>
      <c r="K88" s="332"/>
      <c r="L88" s="333"/>
      <c r="M88" s="332"/>
      <c r="N88" s="332"/>
      <c r="O88" s="147"/>
      <c r="P88" s="102"/>
      <c r="Q88" s="102"/>
      <c r="R88" s="102"/>
      <c r="S88" s="102"/>
      <c r="T88" s="102"/>
      <c r="U88" s="102"/>
      <c r="V88" s="102"/>
      <c r="W88" s="102"/>
      <c r="X88" s="103"/>
      <c r="Y88" s="102"/>
      <c r="Z88" s="102"/>
      <c r="AA88" s="102"/>
      <c r="AB88" s="102"/>
      <c r="AC88" s="102"/>
      <c r="AD88" s="102"/>
      <c r="AE88" s="102"/>
      <c r="AF88" s="102"/>
      <c r="AG88" s="103"/>
      <c r="AH88" s="102"/>
      <c r="AI88" s="102"/>
      <c r="AJ88" s="102"/>
      <c r="AK88" s="102"/>
      <c r="AL88" s="102"/>
      <c r="AM88" s="102"/>
      <c r="AP88" s="149"/>
      <c r="AQ88" s="102"/>
      <c r="AR88" s="102"/>
      <c r="AS88" s="102"/>
    </row>
    <row r="89" spans="3:45" ht="13.15">
      <c r="C89" s="150" t="s">
        <v>413</v>
      </c>
      <c r="D89" s="332"/>
      <c r="E89" s="332"/>
      <c r="F89" s="333"/>
      <c r="G89" s="332"/>
      <c r="H89" s="332"/>
      <c r="I89" s="159"/>
      <c r="J89" s="332"/>
      <c r="K89" s="332"/>
      <c r="L89" s="333"/>
      <c r="M89" s="332"/>
      <c r="N89" s="332"/>
      <c r="O89" s="147"/>
      <c r="P89" s="102"/>
      <c r="Q89" s="102"/>
      <c r="R89" s="102"/>
      <c r="S89" s="102"/>
      <c r="T89" s="102"/>
      <c r="U89" s="102"/>
      <c r="V89" s="102"/>
      <c r="W89" s="102"/>
      <c r="X89" s="103"/>
      <c r="Y89" s="102"/>
      <c r="Z89" s="102"/>
      <c r="AA89" s="102"/>
      <c r="AB89" s="102"/>
      <c r="AC89" s="102"/>
      <c r="AD89" s="102"/>
      <c r="AE89" s="102"/>
      <c r="AF89" s="102"/>
      <c r="AG89" s="103"/>
      <c r="AH89" s="102"/>
      <c r="AI89" s="102"/>
      <c r="AJ89" s="102"/>
      <c r="AK89" s="102"/>
      <c r="AL89" s="102"/>
      <c r="AM89" s="102"/>
      <c r="AP89" s="149"/>
      <c r="AQ89" s="102"/>
      <c r="AR89" s="102"/>
      <c r="AS89" s="102"/>
    </row>
    <row r="90" spans="3:45" ht="13.15">
      <c r="C90" s="150" t="s">
        <v>414</v>
      </c>
      <c r="D90" s="332"/>
      <c r="E90" s="332"/>
      <c r="F90" s="333"/>
      <c r="G90" s="332"/>
      <c r="H90" s="332"/>
      <c r="I90" s="159"/>
      <c r="J90" s="332"/>
      <c r="K90" s="332"/>
      <c r="L90" s="333"/>
      <c r="M90" s="332"/>
      <c r="N90" s="332"/>
      <c r="O90" s="148"/>
      <c r="P90" s="102"/>
      <c r="Q90" s="102"/>
      <c r="R90" s="102"/>
      <c r="S90" s="102"/>
      <c r="T90" s="102"/>
      <c r="U90" s="102"/>
      <c r="V90" s="102"/>
      <c r="W90" s="102"/>
      <c r="X90" s="103"/>
      <c r="Y90" s="102"/>
      <c r="Z90" s="102"/>
      <c r="AA90" s="102"/>
      <c r="AB90" s="102"/>
      <c r="AC90" s="102"/>
      <c r="AD90" s="102"/>
      <c r="AE90" s="102"/>
      <c r="AF90" s="102"/>
      <c r="AG90" s="103"/>
      <c r="AH90" s="102"/>
      <c r="AI90" s="102"/>
      <c r="AJ90" s="102"/>
      <c r="AK90" s="102"/>
      <c r="AL90" s="102"/>
      <c r="AM90" s="102"/>
      <c r="AP90" s="149"/>
      <c r="AQ90" s="102"/>
      <c r="AR90" s="102"/>
      <c r="AS90" s="102"/>
    </row>
    <row r="91" spans="3:45" ht="13.15">
      <c r="C91" s="150" t="s">
        <v>409</v>
      </c>
      <c r="D91" s="332"/>
      <c r="E91" s="332"/>
      <c r="F91" s="333"/>
      <c r="G91" s="332"/>
      <c r="H91" s="332"/>
      <c r="I91" s="159"/>
      <c r="J91" s="332"/>
      <c r="K91" s="332"/>
      <c r="L91" s="333"/>
      <c r="M91" s="332"/>
      <c r="N91" s="332"/>
      <c r="O91" s="148"/>
      <c r="P91" s="102"/>
      <c r="Q91" s="102"/>
      <c r="R91" s="102"/>
      <c r="S91" s="102"/>
      <c r="T91" s="102"/>
      <c r="U91" s="102"/>
      <c r="V91" s="102"/>
      <c r="W91" s="102"/>
      <c r="X91" s="103"/>
      <c r="Y91" s="102"/>
      <c r="Z91" s="102"/>
      <c r="AA91" s="102"/>
      <c r="AB91" s="102"/>
      <c r="AC91" s="102"/>
      <c r="AD91" s="102"/>
      <c r="AE91" s="102"/>
      <c r="AF91" s="102"/>
      <c r="AG91" s="103"/>
      <c r="AH91" s="102"/>
      <c r="AI91" s="102"/>
      <c r="AJ91" s="102"/>
      <c r="AK91" s="102"/>
      <c r="AL91" s="102"/>
      <c r="AM91" s="102"/>
      <c r="AP91" s="149"/>
      <c r="AQ91" s="102"/>
      <c r="AR91" s="102"/>
      <c r="AS91" s="102"/>
    </row>
    <row r="92" spans="3:45" ht="34.5" customHeight="1">
      <c r="C92" s="151" t="s">
        <v>415</v>
      </c>
      <c r="D92" s="700"/>
      <c r="E92" s="701"/>
      <c r="F92" s="701"/>
      <c r="G92" s="701"/>
      <c r="H92" s="701"/>
      <c r="I92" s="329"/>
      <c r="J92" s="700"/>
      <c r="K92" s="701"/>
      <c r="L92" s="701"/>
      <c r="M92" s="701"/>
      <c r="N92" s="701"/>
      <c r="O92" s="103"/>
      <c r="P92" s="102"/>
      <c r="Q92" s="102"/>
      <c r="R92" s="102"/>
      <c r="S92" s="102"/>
      <c r="T92" s="102"/>
      <c r="U92" s="102"/>
      <c r="V92" s="102"/>
      <c r="W92" s="102"/>
      <c r="X92" s="103"/>
      <c r="Y92" s="102"/>
      <c r="Z92" s="102"/>
      <c r="AA92" s="102"/>
      <c r="AB92" s="102"/>
      <c r="AC92" s="102"/>
      <c r="AD92" s="102"/>
      <c r="AE92" s="102"/>
      <c r="AF92" s="102"/>
      <c r="AG92" s="103"/>
      <c r="AH92" s="102"/>
      <c r="AI92" s="102"/>
      <c r="AJ92" s="102"/>
      <c r="AK92" s="102"/>
      <c r="AL92" s="102"/>
      <c r="AM92" s="102"/>
      <c r="AP92" s="102"/>
      <c r="AQ92" s="102"/>
      <c r="AR92" s="102"/>
      <c r="AS92" s="102"/>
    </row>
    <row r="93" spans="3:45">
      <c r="C93" s="102"/>
      <c r="D93" s="102"/>
      <c r="E93" s="102"/>
      <c r="F93" s="103"/>
      <c r="G93" s="102"/>
      <c r="H93" s="102"/>
      <c r="I93" s="102"/>
      <c r="J93" s="102"/>
      <c r="K93" s="102"/>
      <c r="L93" s="102"/>
      <c r="M93" s="102"/>
      <c r="N93" s="102"/>
      <c r="O93" s="103"/>
      <c r="P93" s="102"/>
      <c r="Q93" s="102"/>
      <c r="R93" s="102"/>
      <c r="S93" s="102"/>
      <c r="T93" s="102"/>
      <c r="U93" s="102"/>
      <c r="V93" s="102"/>
      <c r="W93" s="102"/>
      <c r="X93" s="103"/>
      <c r="Y93" s="102"/>
      <c r="Z93" s="102"/>
      <c r="AA93" s="102"/>
      <c r="AB93" s="102"/>
      <c r="AC93" s="102"/>
      <c r="AD93" s="102"/>
      <c r="AE93" s="102"/>
      <c r="AF93" s="102"/>
      <c r="AG93" s="103"/>
      <c r="AH93" s="102"/>
      <c r="AI93" s="102"/>
      <c r="AJ93" s="102"/>
      <c r="AK93" s="102"/>
      <c r="AL93" s="102"/>
      <c r="AM93" s="102"/>
      <c r="AP93" s="102"/>
      <c r="AQ93" s="102"/>
      <c r="AR93" s="102"/>
      <c r="AS93" s="102"/>
    </row>
    <row r="94" spans="3:45">
      <c r="C94" s="102"/>
      <c r="D94" s="102"/>
      <c r="E94" s="102"/>
      <c r="F94" s="103"/>
      <c r="G94" s="102"/>
      <c r="H94" s="102"/>
      <c r="I94" s="102"/>
      <c r="J94" s="102"/>
      <c r="K94" s="102"/>
      <c r="L94" s="102"/>
      <c r="M94" s="102"/>
      <c r="N94" s="102"/>
      <c r="O94" s="103"/>
      <c r="P94" s="102"/>
      <c r="Q94" s="102"/>
      <c r="R94" s="102"/>
      <c r="S94" s="102"/>
      <c r="T94" s="102"/>
      <c r="U94" s="102"/>
      <c r="V94" s="102"/>
      <c r="W94" s="102"/>
      <c r="X94" s="103"/>
      <c r="Y94" s="102"/>
      <c r="Z94" s="102"/>
      <c r="AA94" s="102"/>
      <c r="AB94" s="102"/>
      <c r="AC94" s="102"/>
      <c r="AD94" s="102"/>
      <c r="AE94" s="102"/>
      <c r="AF94" s="102"/>
      <c r="AG94" s="103"/>
      <c r="AH94" s="102"/>
      <c r="AI94" s="102"/>
      <c r="AJ94" s="102"/>
      <c r="AK94" s="102"/>
      <c r="AL94" s="102"/>
      <c r="AM94" s="102"/>
      <c r="AP94" s="102"/>
      <c r="AQ94" s="102"/>
      <c r="AR94" s="102"/>
      <c r="AS94" s="102"/>
    </row>
    <row r="95" spans="3:45">
      <c r="C95" s="102"/>
      <c r="D95" s="102"/>
      <c r="E95" s="102"/>
      <c r="F95" s="103"/>
      <c r="G95" s="102"/>
      <c r="H95" s="102"/>
      <c r="I95" s="102"/>
      <c r="J95" s="102"/>
      <c r="K95" s="102"/>
      <c r="L95" s="102"/>
      <c r="M95" s="102"/>
      <c r="N95" s="102"/>
      <c r="O95" s="103"/>
      <c r="P95" s="102"/>
      <c r="Q95" s="102"/>
      <c r="R95" s="102"/>
      <c r="S95" s="102"/>
      <c r="T95" s="102"/>
      <c r="U95" s="102"/>
      <c r="V95" s="102"/>
      <c r="W95" s="102"/>
      <c r="X95" s="103"/>
      <c r="Y95" s="102"/>
      <c r="Z95" s="102"/>
      <c r="AA95" s="102"/>
      <c r="AB95" s="102"/>
      <c r="AC95" s="102"/>
      <c r="AD95" s="102"/>
      <c r="AE95" s="102"/>
      <c r="AF95" s="102"/>
      <c r="AG95" s="103"/>
      <c r="AH95" s="102"/>
      <c r="AI95" s="102"/>
      <c r="AJ95" s="102"/>
      <c r="AK95" s="102"/>
      <c r="AL95" s="102"/>
      <c r="AM95" s="102"/>
      <c r="AP95" s="102"/>
      <c r="AQ95" s="102"/>
      <c r="AR95" s="102"/>
      <c r="AS95" s="102"/>
    </row>
    <row r="96" spans="3:45">
      <c r="C96" s="102"/>
      <c r="D96" s="102"/>
      <c r="E96" s="102"/>
      <c r="F96" s="103"/>
      <c r="G96" s="102"/>
      <c r="H96" s="102"/>
      <c r="I96" s="102"/>
      <c r="J96" s="102"/>
      <c r="K96" s="102"/>
      <c r="L96" s="102"/>
      <c r="M96" s="102"/>
      <c r="N96" s="102"/>
      <c r="O96" s="103"/>
      <c r="P96" s="102"/>
      <c r="Q96" s="102"/>
      <c r="R96" s="102"/>
      <c r="S96" s="102"/>
      <c r="T96" s="102"/>
      <c r="U96" s="102"/>
      <c r="V96" s="102"/>
      <c r="W96" s="102"/>
      <c r="X96" s="103"/>
      <c r="Y96" s="102"/>
      <c r="Z96" s="102"/>
      <c r="AA96" s="102"/>
      <c r="AB96" s="102"/>
      <c r="AC96" s="102"/>
      <c r="AD96" s="102"/>
      <c r="AE96" s="102"/>
      <c r="AF96" s="102"/>
      <c r="AG96" s="103"/>
      <c r="AH96" s="102"/>
      <c r="AI96" s="102"/>
      <c r="AJ96" s="102"/>
      <c r="AK96" s="102"/>
      <c r="AL96" s="102"/>
      <c r="AM96" s="102"/>
      <c r="AP96" s="102"/>
      <c r="AQ96" s="102"/>
      <c r="AR96" s="102"/>
      <c r="AS96" s="102"/>
    </row>
    <row r="97" spans="3:45">
      <c r="C97" s="102"/>
      <c r="D97" s="102"/>
      <c r="E97" s="102"/>
      <c r="F97" s="103"/>
      <c r="G97" s="102"/>
      <c r="H97" s="102"/>
      <c r="I97" s="102"/>
      <c r="J97" s="102"/>
      <c r="K97" s="102"/>
      <c r="L97" s="102"/>
      <c r="M97" s="102"/>
      <c r="N97" s="102"/>
      <c r="O97" s="103"/>
      <c r="P97" s="102"/>
      <c r="Q97" s="102"/>
      <c r="R97" s="102"/>
      <c r="S97" s="102"/>
      <c r="T97" s="102"/>
      <c r="U97" s="102"/>
      <c r="V97" s="102"/>
      <c r="W97" s="102"/>
      <c r="X97" s="103"/>
      <c r="Y97" s="102"/>
      <c r="Z97" s="102"/>
      <c r="AA97" s="102"/>
      <c r="AB97" s="102"/>
      <c r="AC97" s="102"/>
      <c r="AD97" s="102"/>
      <c r="AE97" s="102"/>
      <c r="AF97" s="102"/>
      <c r="AG97" s="103"/>
      <c r="AH97" s="102"/>
      <c r="AI97" s="102"/>
      <c r="AJ97" s="102"/>
      <c r="AK97" s="102"/>
      <c r="AL97" s="102"/>
      <c r="AM97" s="102"/>
      <c r="AP97" s="102"/>
      <c r="AQ97" s="102"/>
      <c r="AR97" s="102"/>
      <c r="AS97" s="102"/>
    </row>
    <row r="98" spans="3:45">
      <c r="C98" s="102"/>
      <c r="D98" s="102"/>
      <c r="E98" s="102"/>
      <c r="F98" s="103"/>
      <c r="G98" s="102"/>
      <c r="H98" s="102"/>
      <c r="I98" s="102"/>
      <c r="J98" s="102"/>
      <c r="K98" s="102"/>
      <c r="L98" s="102"/>
      <c r="M98" s="102"/>
      <c r="N98" s="102"/>
      <c r="O98" s="103"/>
      <c r="P98" s="102"/>
      <c r="Q98" s="102"/>
      <c r="R98" s="102"/>
      <c r="S98" s="102"/>
      <c r="T98" s="102"/>
      <c r="U98" s="102"/>
      <c r="V98" s="102"/>
      <c r="W98" s="102"/>
      <c r="X98" s="103"/>
      <c r="Y98" s="102"/>
      <c r="Z98" s="102"/>
      <c r="AA98" s="102"/>
      <c r="AB98" s="102"/>
      <c r="AC98" s="102"/>
      <c r="AD98" s="102"/>
      <c r="AE98" s="102"/>
      <c r="AF98" s="102"/>
      <c r="AG98" s="103"/>
      <c r="AH98" s="102"/>
      <c r="AI98" s="102"/>
      <c r="AJ98" s="102"/>
      <c r="AK98" s="102"/>
      <c r="AL98" s="102"/>
      <c r="AM98" s="102"/>
      <c r="AP98" s="102"/>
      <c r="AQ98" s="102"/>
      <c r="AR98" s="102"/>
      <c r="AS98" s="102"/>
    </row>
    <row r="99" spans="3:45">
      <c r="C99" s="102"/>
      <c r="D99" s="102"/>
      <c r="E99" s="102"/>
      <c r="F99" s="103"/>
      <c r="G99" s="102"/>
      <c r="H99" s="102"/>
      <c r="I99" s="102"/>
      <c r="J99" s="102"/>
      <c r="K99" s="102"/>
      <c r="L99" s="102"/>
      <c r="M99" s="102"/>
      <c r="N99" s="102"/>
      <c r="O99" s="103"/>
      <c r="P99" s="102"/>
      <c r="Q99" s="102"/>
      <c r="R99" s="102"/>
      <c r="S99" s="102"/>
      <c r="T99" s="102"/>
      <c r="U99" s="102"/>
      <c r="V99" s="102"/>
      <c r="W99" s="102"/>
      <c r="X99" s="103"/>
      <c r="Y99" s="102"/>
      <c r="Z99" s="102"/>
      <c r="AA99" s="102"/>
      <c r="AB99" s="102"/>
      <c r="AC99" s="102"/>
      <c r="AD99" s="102"/>
      <c r="AE99" s="102"/>
      <c r="AF99" s="102"/>
      <c r="AG99" s="103"/>
      <c r="AH99" s="102"/>
      <c r="AI99" s="102"/>
      <c r="AJ99" s="102"/>
      <c r="AK99" s="102"/>
      <c r="AL99" s="102"/>
      <c r="AM99" s="102"/>
      <c r="AP99" s="102"/>
      <c r="AQ99" s="102"/>
      <c r="AR99" s="102"/>
      <c r="AS99" s="102"/>
    </row>
    <row r="100" spans="3:45">
      <c r="C100" s="102"/>
      <c r="D100" s="102"/>
      <c r="E100" s="102"/>
      <c r="F100" s="103"/>
      <c r="G100" s="102"/>
      <c r="H100" s="102"/>
      <c r="I100" s="102"/>
      <c r="J100" s="102"/>
      <c r="K100" s="102"/>
      <c r="L100" s="102"/>
      <c r="M100" s="102"/>
      <c r="N100" s="102"/>
      <c r="O100" s="103"/>
      <c r="P100" s="102"/>
      <c r="Q100" s="102"/>
      <c r="R100" s="102"/>
      <c r="S100" s="102"/>
      <c r="T100" s="102"/>
      <c r="U100" s="102"/>
      <c r="V100" s="102"/>
      <c r="W100" s="102"/>
      <c r="X100" s="103"/>
      <c r="Y100" s="102"/>
      <c r="Z100" s="102"/>
      <c r="AA100" s="102"/>
      <c r="AB100" s="102"/>
      <c r="AC100" s="102"/>
      <c r="AD100" s="102"/>
      <c r="AE100" s="102"/>
      <c r="AF100" s="102"/>
      <c r="AG100" s="103"/>
      <c r="AH100" s="102"/>
      <c r="AI100" s="102"/>
      <c r="AJ100" s="102"/>
      <c r="AK100" s="102"/>
      <c r="AL100" s="102"/>
      <c r="AM100" s="102"/>
      <c r="AP100" s="102"/>
      <c r="AQ100" s="102"/>
      <c r="AR100" s="102"/>
      <c r="AS100" s="102"/>
    </row>
    <row r="101" spans="3:45">
      <c r="C101" s="102"/>
      <c r="D101" s="102"/>
      <c r="E101" s="102"/>
      <c r="F101" s="103"/>
      <c r="G101" s="102"/>
      <c r="H101" s="102"/>
      <c r="I101" s="102"/>
      <c r="J101" s="102"/>
      <c r="K101" s="102"/>
      <c r="L101" s="102"/>
      <c r="M101" s="102"/>
      <c r="N101" s="102"/>
      <c r="O101" s="103"/>
      <c r="P101" s="102"/>
      <c r="Q101" s="102"/>
      <c r="R101" s="102"/>
      <c r="S101" s="102"/>
      <c r="T101" s="102"/>
      <c r="U101" s="102"/>
      <c r="V101" s="102"/>
      <c r="W101" s="102"/>
      <c r="X101" s="103"/>
      <c r="Y101" s="102"/>
      <c r="Z101" s="102"/>
      <c r="AA101" s="102"/>
      <c r="AB101" s="102"/>
      <c r="AC101" s="102"/>
      <c r="AD101" s="102"/>
      <c r="AE101" s="102"/>
      <c r="AF101" s="102"/>
      <c r="AG101" s="103"/>
      <c r="AH101" s="102"/>
      <c r="AI101" s="102"/>
      <c r="AJ101" s="102"/>
      <c r="AK101" s="102"/>
      <c r="AL101" s="102"/>
      <c r="AM101" s="102"/>
      <c r="AP101" s="102"/>
      <c r="AQ101" s="102"/>
      <c r="AR101" s="102"/>
      <c r="AS101" s="102"/>
    </row>
    <row r="102" spans="3:45">
      <c r="C102" s="102"/>
      <c r="D102" s="102"/>
      <c r="E102" s="102"/>
      <c r="F102" s="103"/>
      <c r="G102" s="102"/>
      <c r="H102" s="102"/>
      <c r="I102" s="102"/>
      <c r="J102" s="102"/>
      <c r="K102" s="102"/>
      <c r="L102" s="102"/>
      <c r="M102" s="102"/>
      <c r="N102" s="102"/>
      <c r="O102" s="103"/>
      <c r="P102" s="102"/>
      <c r="Q102" s="102"/>
      <c r="R102" s="102"/>
      <c r="S102" s="102"/>
      <c r="T102" s="102"/>
      <c r="U102" s="102"/>
      <c r="V102" s="102"/>
      <c r="W102" s="102"/>
      <c r="X102" s="103"/>
      <c r="Y102" s="102"/>
      <c r="Z102" s="102"/>
      <c r="AA102" s="102"/>
      <c r="AB102" s="102"/>
      <c r="AC102" s="102"/>
      <c r="AD102" s="102"/>
      <c r="AE102" s="102"/>
      <c r="AF102" s="102"/>
      <c r="AG102" s="103"/>
      <c r="AH102" s="102"/>
      <c r="AI102" s="102"/>
      <c r="AJ102" s="102"/>
      <c r="AK102" s="102"/>
      <c r="AL102" s="102"/>
      <c r="AM102" s="102"/>
      <c r="AP102" s="102"/>
      <c r="AQ102" s="102"/>
      <c r="AR102" s="102"/>
      <c r="AS102" s="102"/>
    </row>
    <row r="103" spans="3:45">
      <c r="C103" s="102"/>
      <c r="D103" s="102"/>
      <c r="E103" s="102"/>
      <c r="F103" s="103"/>
      <c r="G103" s="102"/>
      <c r="H103" s="102"/>
      <c r="I103" s="102"/>
      <c r="J103" s="102"/>
      <c r="K103" s="102"/>
      <c r="L103" s="102"/>
      <c r="M103" s="102"/>
      <c r="N103" s="102"/>
      <c r="O103" s="103"/>
      <c r="P103" s="102"/>
      <c r="Q103" s="102"/>
      <c r="R103" s="102"/>
      <c r="S103" s="102"/>
      <c r="T103" s="102"/>
      <c r="U103" s="102"/>
      <c r="V103" s="102"/>
      <c r="W103" s="102"/>
      <c r="X103" s="103"/>
      <c r="Y103" s="102"/>
      <c r="Z103" s="102"/>
      <c r="AA103" s="102"/>
      <c r="AB103" s="102"/>
      <c r="AC103" s="102"/>
      <c r="AD103" s="102"/>
      <c r="AE103" s="102"/>
      <c r="AF103" s="102"/>
      <c r="AG103" s="103"/>
      <c r="AH103" s="102"/>
      <c r="AI103" s="102"/>
      <c r="AJ103" s="102"/>
      <c r="AK103" s="102"/>
      <c r="AL103" s="102"/>
      <c r="AM103" s="102"/>
      <c r="AP103" s="102"/>
      <c r="AQ103" s="102"/>
      <c r="AR103" s="102"/>
      <c r="AS103" s="102"/>
    </row>
    <row r="104" spans="3:45">
      <c r="C104" s="102"/>
      <c r="D104" s="102"/>
      <c r="E104" s="102"/>
      <c r="F104" s="103"/>
      <c r="G104" s="102"/>
      <c r="H104" s="102"/>
      <c r="I104" s="102"/>
      <c r="J104" s="102"/>
      <c r="K104" s="102"/>
      <c r="L104" s="102"/>
      <c r="M104" s="102"/>
      <c r="N104" s="102"/>
      <c r="O104" s="103"/>
      <c r="P104" s="102"/>
      <c r="Q104" s="102"/>
      <c r="R104" s="102"/>
      <c r="S104" s="102"/>
      <c r="T104" s="102"/>
      <c r="U104" s="102"/>
      <c r="V104" s="102"/>
      <c r="W104" s="102"/>
      <c r="X104" s="103"/>
      <c r="Y104" s="102"/>
      <c r="Z104" s="102"/>
      <c r="AA104" s="102"/>
      <c r="AB104" s="102"/>
      <c r="AC104" s="102"/>
      <c r="AD104" s="102"/>
      <c r="AE104" s="102"/>
      <c r="AF104" s="102"/>
      <c r="AG104" s="103"/>
      <c r="AH104" s="102"/>
      <c r="AI104" s="102"/>
      <c r="AJ104" s="102"/>
      <c r="AK104" s="102"/>
      <c r="AL104" s="102"/>
      <c r="AM104" s="102"/>
      <c r="AP104" s="102"/>
      <c r="AQ104" s="102"/>
      <c r="AR104" s="102"/>
      <c r="AS104" s="102"/>
    </row>
    <row r="105" spans="3:45">
      <c r="C105" s="102"/>
      <c r="D105" s="102"/>
      <c r="E105" s="102"/>
      <c r="F105" s="103"/>
      <c r="G105" s="102"/>
      <c r="H105" s="102"/>
      <c r="I105" s="102"/>
      <c r="J105" s="102"/>
      <c r="K105" s="102"/>
      <c r="L105" s="102"/>
      <c r="M105" s="102"/>
      <c r="N105" s="102"/>
      <c r="O105" s="103"/>
      <c r="P105" s="102"/>
      <c r="Q105" s="102"/>
      <c r="R105" s="102"/>
      <c r="S105" s="102"/>
      <c r="T105" s="102"/>
      <c r="U105" s="102"/>
      <c r="V105" s="102"/>
      <c r="W105" s="102"/>
      <c r="X105" s="103"/>
      <c r="Y105" s="102"/>
      <c r="Z105" s="102"/>
      <c r="AA105" s="102"/>
      <c r="AB105" s="102"/>
      <c r="AC105" s="102"/>
      <c r="AD105" s="102"/>
      <c r="AE105" s="102"/>
      <c r="AF105" s="102"/>
      <c r="AG105" s="103"/>
      <c r="AH105" s="102"/>
      <c r="AI105" s="102"/>
      <c r="AJ105" s="102"/>
      <c r="AK105" s="102"/>
      <c r="AL105" s="102"/>
      <c r="AM105" s="102"/>
      <c r="AP105" s="102"/>
      <c r="AQ105" s="102"/>
      <c r="AR105" s="102"/>
      <c r="AS105" s="102"/>
    </row>
    <row r="106" spans="3:45">
      <c r="C106" s="102"/>
      <c r="D106" s="102"/>
      <c r="E106" s="102"/>
      <c r="F106" s="103"/>
      <c r="G106" s="102"/>
      <c r="H106" s="102"/>
      <c r="I106" s="102"/>
      <c r="J106" s="102"/>
      <c r="K106" s="102"/>
      <c r="L106" s="102"/>
      <c r="M106" s="102"/>
      <c r="N106" s="102"/>
      <c r="O106" s="103"/>
      <c r="P106" s="102"/>
      <c r="Q106" s="102"/>
      <c r="R106" s="102"/>
      <c r="S106" s="102"/>
      <c r="T106" s="102"/>
      <c r="U106" s="102"/>
      <c r="V106" s="102"/>
      <c r="W106" s="102"/>
      <c r="X106" s="103"/>
      <c r="Y106" s="102"/>
      <c r="Z106" s="102"/>
      <c r="AA106" s="102"/>
      <c r="AB106" s="102"/>
      <c r="AC106" s="102"/>
      <c r="AD106" s="102"/>
      <c r="AE106" s="102"/>
      <c r="AF106" s="102"/>
      <c r="AG106" s="103"/>
      <c r="AH106" s="102"/>
      <c r="AI106" s="102"/>
      <c r="AJ106" s="102"/>
      <c r="AK106" s="102"/>
      <c r="AL106" s="102"/>
      <c r="AM106" s="102"/>
      <c r="AP106" s="102"/>
      <c r="AQ106" s="102"/>
      <c r="AR106" s="102"/>
      <c r="AS106" s="102"/>
    </row>
    <row r="107" spans="3:45">
      <c r="C107" s="102"/>
      <c r="D107" s="102"/>
      <c r="E107" s="102"/>
      <c r="F107" s="103"/>
      <c r="G107" s="102"/>
      <c r="H107" s="102"/>
      <c r="I107" s="102"/>
      <c r="J107" s="102"/>
      <c r="K107" s="102"/>
      <c r="L107" s="102"/>
      <c r="M107" s="102"/>
      <c r="N107" s="102"/>
      <c r="O107" s="103"/>
      <c r="P107" s="102"/>
      <c r="Q107" s="102"/>
      <c r="R107" s="102"/>
      <c r="S107" s="102"/>
      <c r="T107" s="102"/>
      <c r="U107" s="102"/>
      <c r="V107" s="102"/>
      <c r="W107" s="102"/>
      <c r="X107" s="103"/>
      <c r="Y107" s="102"/>
      <c r="Z107" s="102"/>
      <c r="AA107" s="102"/>
      <c r="AB107" s="102"/>
      <c r="AC107" s="102"/>
      <c r="AD107" s="102"/>
      <c r="AE107" s="102"/>
      <c r="AF107" s="102"/>
      <c r="AG107" s="103"/>
      <c r="AH107" s="102"/>
      <c r="AI107" s="102"/>
      <c r="AJ107" s="102"/>
      <c r="AK107" s="102"/>
      <c r="AL107" s="102"/>
      <c r="AM107" s="102"/>
      <c r="AP107" s="102"/>
      <c r="AQ107" s="102"/>
      <c r="AR107" s="102"/>
      <c r="AS107" s="102"/>
    </row>
    <row r="108" spans="3:45">
      <c r="C108" s="102"/>
      <c r="D108" s="102"/>
      <c r="E108" s="102"/>
      <c r="F108" s="103"/>
      <c r="G108" s="102"/>
      <c r="H108" s="102"/>
      <c r="I108" s="102"/>
      <c r="J108" s="102"/>
      <c r="K108" s="102"/>
      <c r="L108" s="102"/>
      <c r="M108" s="102"/>
      <c r="N108" s="102"/>
      <c r="O108" s="103"/>
      <c r="P108" s="102"/>
      <c r="Q108" s="102"/>
      <c r="R108" s="102"/>
      <c r="S108" s="102"/>
      <c r="T108" s="102"/>
      <c r="U108" s="102"/>
      <c r="V108" s="102"/>
      <c r="W108" s="102"/>
      <c r="X108" s="103"/>
      <c r="Y108" s="102"/>
      <c r="Z108" s="102"/>
      <c r="AA108" s="102"/>
      <c r="AB108" s="102"/>
      <c r="AC108" s="102"/>
      <c r="AD108" s="102"/>
      <c r="AE108" s="102"/>
      <c r="AF108" s="102"/>
      <c r="AG108" s="103"/>
      <c r="AH108" s="102"/>
      <c r="AI108" s="102"/>
      <c r="AJ108" s="102"/>
      <c r="AK108" s="102"/>
      <c r="AL108" s="102"/>
      <c r="AM108" s="102"/>
      <c r="AP108" s="102"/>
      <c r="AQ108" s="102"/>
      <c r="AR108" s="102"/>
      <c r="AS108" s="102"/>
    </row>
    <row r="109" spans="3:45">
      <c r="C109" s="102"/>
      <c r="D109" s="102"/>
      <c r="E109" s="102"/>
      <c r="F109" s="103"/>
      <c r="G109" s="102"/>
      <c r="H109" s="102"/>
      <c r="I109" s="102"/>
      <c r="J109" s="102"/>
      <c r="K109" s="102"/>
      <c r="L109" s="102"/>
      <c r="M109" s="102"/>
      <c r="N109" s="102"/>
      <c r="O109" s="103"/>
      <c r="P109" s="102"/>
      <c r="Q109" s="102"/>
      <c r="R109" s="102"/>
      <c r="S109" s="102"/>
      <c r="T109" s="102"/>
      <c r="U109" s="102"/>
      <c r="V109" s="102"/>
      <c r="W109" s="102"/>
      <c r="X109" s="103"/>
      <c r="Y109" s="102"/>
      <c r="Z109" s="102"/>
      <c r="AA109" s="102"/>
      <c r="AB109" s="102"/>
      <c r="AC109" s="102"/>
      <c r="AD109" s="102"/>
      <c r="AE109" s="102"/>
      <c r="AF109" s="102"/>
      <c r="AG109" s="103"/>
      <c r="AH109" s="102"/>
      <c r="AI109" s="102"/>
      <c r="AJ109" s="102"/>
      <c r="AK109" s="102"/>
      <c r="AL109" s="102"/>
      <c r="AM109" s="102"/>
      <c r="AP109" s="102"/>
      <c r="AQ109" s="102"/>
      <c r="AR109" s="102"/>
      <c r="AS109" s="102"/>
    </row>
    <row r="110" spans="3:45">
      <c r="C110" s="102"/>
      <c r="D110" s="102"/>
      <c r="E110" s="102"/>
      <c r="F110" s="103"/>
      <c r="G110" s="102"/>
      <c r="H110" s="102"/>
      <c r="I110" s="102"/>
      <c r="J110" s="102"/>
      <c r="K110" s="102"/>
      <c r="L110" s="102"/>
      <c r="M110" s="102"/>
      <c r="N110" s="102"/>
      <c r="O110" s="103"/>
      <c r="P110" s="102"/>
      <c r="Q110" s="102"/>
      <c r="R110" s="102"/>
      <c r="S110" s="102"/>
      <c r="T110" s="102"/>
      <c r="U110" s="102"/>
      <c r="V110" s="102"/>
      <c r="W110" s="102"/>
      <c r="X110" s="103"/>
      <c r="Y110" s="102"/>
      <c r="Z110" s="102"/>
      <c r="AA110" s="102"/>
      <c r="AB110" s="102"/>
      <c r="AC110" s="102"/>
      <c r="AD110" s="102"/>
      <c r="AE110" s="102"/>
      <c r="AF110" s="102"/>
      <c r="AG110" s="103"/>
      <c r="AH110" s="102"/>
      <c r="AI110" s="102"/>
      <c r="AJ110" s="102"/>
      <c r="AK110" s="102"/>
      <c r="AL110" s="102"/>
      <c r="AM110" s="102"/>
      <c r="AP110" s="102"/>
      <c r="AQ110" s="102"/>
      <c r="AR110" s="102"/>
      <c r="AS110" s="102"/>
    </row>
    <row r="111" spans="3:45">
      <c r="C111" s="102"/>
      <c r="D111" s="102"/>
      <c r="E111" s="102"/>
      <c r="F111" s="103"/>
      <c r="G111" s="102"/>
      <c r="H111" s="102"/>
      <c r="I111" s="102"/>
      <c r="J111" s="102"/>
      <c r="K111" s="102"/>
      <c r="L111" s="102"/>
      <c r="M111" s="102"/>
      <c r="N111" s="102"/>
      <c r="O111" s="103"/>
      <c r="P111" s="102"/>
      <c r="Q111" s="102"/>
      <c r="R111" s="102"/>
      <c r="S111" s="102"/>
      <c r="T111" s="102"/>
      <c r="U111" s="102"/>
      <c r="V111" s="102"/>
      <c r="W111" s="102"/>
      <c r="X111" s="103"/>
      <c r="Y111" s="102"/>
      <c r="Z111" s="102"/>
      <c r="AA111" s="102"/>
      <c r="AB111" s="102"/>
      <c r="AC111" s="102"/>
      <c r="AD111" s="102"/>
      <c r="AE111" s="102"/>
      <c r="AF111" s="102"/>
      <c r="AG111" s="103"/>
      <c r="AH111" s="102"/>
      <c r="AI111" s="102"/>
      <c r="AJ111" s="102"/>
      <c r="AK111" s="102"/>
      <c r="AL111" s="102"/>
      <c r="AM111" s="102"/>
      <c r="AP111" s="102"/>
      <c r="AQ111" s="102"/>
      <c r="AR111" s="102"/>
      <c r="AS111" s="102"/>
    </row>
    <row r="112" spans="3:45">
      <c r="C112" s="102"/>
      <c r="D112" s="102"/>
      <c r="E112" s="102"/>
      <c r="F112" s="103"/>
      <c r="G112" s="102"/>
      <c r="H112" s="102"/>
      <c r="I112" s="102"/>
      <c r="J112" s="102"/>
      <c r="K112" s="102"/>
      <c r="L112" s="102"/>
      <c r="M112" s="102"/>
      <c r="N112" s="102"/>
      <c r="O112" s="103"/>
      <c r="P112" s="102"/>
      <c r="Q112" s="102"/>
      <c r="R112" s="102"/>
      <c r="S112" s="102"/>
      <c r="T112" s="102"/>
      <c r="U112" s="102"/>
      <c r="V112" s="102"/>
      <c r="W112" s="102"/>
      <c r="X112" s="103"/>
      <c r="Y112" s="102"/>
      <c r="Z112" s="102"/>
      <c r="AA112" s="102"/>
      <c r="AB112" s="102"/>
      <c r="AC112" s="102"/>
      <c r="AD112" s="102"/>
      <c r="AE112" s="102"/>
      <c r="AF112" s="102"/>
      <c r="AG112" s="103"/>
      <c r="AH112" s="102"/>
      <c r="AI112" s="102"/>
      <c r="AJ112" s="102"/>
      <c r="AK112" s="102"/>
      <c r="AL112" s="102"/>
      <c r="AM112" s="102"/>
      <c r="AP112" s="102"/>
      <c r="AQ112" s="102"/>
      <c r="AR112" s="102"/>
      <c r="AS112" s="102"/>
    </row>
    <row r="113" spans="3:45">
      <c r="C113" s="102"/>
      <c r="D113" s="102"/>
      <c r="E113" s="102"/>
      <c r="F113" s="103"/>
      <c r="G113" s="102"/>
      <c r="H113" s="102"/>
      <c r="I113" s="102"/>
      <c r="J113" s="102"/>
      <c r="K113" s="102"/>
      <c r="L113" s="102"/>
      <c r="M113" s="102"/>
      <c r="N113" s="102"/>
      <c r="O113" s="103"/>
      <c r="P113" s="102"/>
      <c r="Q113" s="102"/>
      <c r="R113" s="102"/>
      <c r="S113" s="102"/>
      <c r="T113" s="102"/>
      <c r="U113" s="102"/>
      <c r="V113" s="102"/>
      <c r="W113" s="102"/>
      <c r="X113" s="103"/>
      <c r="Y113" s="102"/>
      <c r="Z113" s="102"/>
      <c r="AA113" s="102"/>
      <c r="AB113" s="102"/>
      <c r="AC113" s="102"/>
      <c r="AD113" s="102"/>
      <c r="AE113" s="102"/>
      <c r="AF113" s="102"/>
      <c r="AG113" s="103"/>
      <c r="AH113" s="102"/>
      <c r="AI113" s="102"/>
      <c r="AJ113" s="102"/>
      <c r="AK113" s="102"/>
      <c r="AL113" s="102"/>
      <c r="AM113" s="102"/>
      <c r="AP113" s="102"/>
      <c r="AQ113" s="102"/>
      <c r="AR113" s="102"/>
      <c r="AS113" s="102"/>
    </row>
    <row r="114" spans="3:45">
      <c r="C114" s="102"/>
      <c r="D114" s="102"/>
      <c r="E114" s="102"/>
      <c r="F114" s="103"/>
      <c r="G114" s="102"/>
      <c r="H114" s="102"/>
      <c r="I114" s="102"/>
      <c r="J114" s="102"/>
      <c r="K114" s="102"/>
      <c r="L114" s="102"/>
      <c r="M114" s="102"/>
      <c r="N114" s="102"/>
      <c r="O114" s="103"/>
      <c r="P114" s="102"/>
      <c r="Q114" s="102"/>
      <c r="R114" s="102"/>
      <c r="S114" s="102"/>
      <c r="T114" s="102"/>
      <c r="U114" s="102"/>
      <c r="V114" s="102"/>
      <c r="W114" s="102"/>
      <c r="X114" s="103"/>
      <c r="Y114" s="102"/>
      <c r="Z114" s="102"/>
      <c r="AA114" s="102"/>
      <c r="AB114" s="102"/>
      <c r="AC114" s="102"/>
      <c r="AD114" s="102"/>
      <c r="AE114" s="102"/>
      <c r="AF114" s="102"/>
      <c r="AG114" s="103"/>
      <c r="AH114" s="102"/>
      <c r="AI114" s="102"/>
      <c r="AJ114" s="102"/>
      <c r="AK114" s="102"/>
      <c r="AL114" s="102"/>
      <c r="AM114" s="102"/>
      <c r="AP114" s="102"/>
      <c r="AQ114" s="102"/>
      <c r="AR114" s="102"/>
      <c r="AS114" s="102"/>
    </row>
    <row r="115" spans="3:45">
      <c r="C115" s="102"/>
      <c r="D115" s="102"/>
      <c r="E115" s="102"/>
      <c r="F115" s="103"/>
      <c r="G115" s="102"/>
      <c r="H115" s="102"/>
      <c r="I115" s="102"/>
      <c r="J115" s="102"/>
      <c r="K115" s="102"/>
      <c r="L115" s="102"/>
      <c r="M115" s="102"/>
      <c r="N115" s="102"/>
      <c r="O115" s="103"/>
      <c r="P115" s="102"/>
      <c r="Q115" s="102"/>
      <c r="R115" s="102"/>
      <c r="S115" s="102"/>
      <c r="T115" s="102"/>
      <c r="U115" s="102"/>
      <c r="V115" s="102"/>
      <c r="W115" s="102"/>
      <c r="X115" s="103"/>
      <c r="Y115" s="102"/>
      <c r="Z115" s="102"/>
      <c r="AA115" s="102"/>
      <c r="AB115" s="102"/>
      <c r="AC115" s="102"/>
      <c r="AD115" s="102"/>
      <c r="AE115" s="102"/>
      <c r="AF115" s="102"/>
      <c r="AG115" s="103"/>
      <c r="AH115" s="102"/>
      <c r="AI115" s="102"/>
      <c r="AJ115" s="102"/>
      <c r="AK115" s="102"/>
      <c r="AL115" s="102"/>
      <c r="AM115" s="102"/>
      <c r="AP115" s="102"/>
      <c r="AQ115" s="102"/>
      <c r="AR115" s="102"/>
      <c r="AS115" s="102"/>
    </row>
    <row r="116" spans="3:45">
      <c r="C116" s="102"/>
      <c r="D116" s="102"/>
      <c r="E116" s="102"/>
      <c r="F116" s="103"/>
      <c r="G116" s="102"/>
      <c r="H116" s="102"/>
      <c r="I116" s="102"/>
      <c r="J116" s="102"/>
      <c r="K116" s="102"/>
      <c r="L116" s="102"/>
      <c r="M116" s="102"/>
      <c r="N116" s="102"/>
      <c r="O116" s="103"/>
      <c r="P116" s="102"/>
      <c r="Q116" s="102"/>
      <c r="R116" s="102"/>
      <c r="S116" s="102"/>
      <c r="T116" s="102"/>
      <c r="U116" s="102"/>
      <c r="V116" s="102"/>
      <c r="W116" s="102"/>
      <c r="X116" s="103"/>
      <c r="Y116" s="102"/>
      <c r="Z116" s="102"/>
      <c r="AA116" s="102"/>
      <c r="AB116" s="102"/>
      <c r="AC116" s="102"/>
      <c r="AD116" s="102"/>
      <c r="AE116" s="102"/>
      <c r="AF116" s="102"/>
      <c r="AG116" s="103"/>
      <c r="AH116" s="102"/>
      <c r="AI116" s="102"/>
      <c r="AJ116" s="102"/>
      <c r="AK116" s="102"/>
      <c r="AL116" s="102"/>
      <c r="AM116" s="102"/>
      <c r="AP116" s="102"/>
      <c r="AQ116" s="102"/>
      <c r="AR116" s="102"/>
      <c r="AS116" s="102"/>
    </row>
    <row r="117" spans="3:45">
      <c r="C117" s="102"/>
      <c r="D117" s="102"/>
      <c r="E117" s="102"/>
      <c r="F117" s="103"/>
      <c r="G117" s="102"/>
      <c r="H117" s="102"/>
      <c r="I117" s="102"/>
      <c r="J117" s="102"/>
      <c r="K117" s="102"/>
      <c r="L117" s="102"/>
      <c r="M117" s="102"/>
      <c r="N117" s="102"/>
      <c r="O117" s="103"/>
      <c r="P117" s="102"/>
      <c r="Q117" s="102"/>
      <c r="R117" s="102"/>
      <c r="S117" s="102"/>
      <c r="T117" s="102"/>
      <c r="U117" s="102"/>
      <c r="V117" s="102"/>
      <c r="W117" s="102"/>
      <c r="X117" s="103"/>
      <c r="Y117" s="102"/>
      <c r="Z117" s="102"/>
      <c r="AA117" s="102"/>
      <c r="AB117" s="102"/>
      <c r="AC117" s="102"/>
      <c r="AD117" s="102"/>
      <c r="AE117" s="102"/>
      <c r="AF117" s="102"/>
      <c r="AG117" s="103"/>
      <c r="AH117" s="102"/>
      <c r="AI117" s="102"/>
      <c r="AJ117" s="102"/>
      <c r="AK117" s="102"/>
      <c r="AL117" s="102"/>
      <c r="AM117" s="102"/>
      <c r="AP117" s="102"/>
      <c r="AQ117" s="102"/>
      <c r="AR117" s="102"/>
      <c r="AS117" s="102"/>
    </row>
    <row r="118" spans="3:45">
      <c r="C118" s="102"/>
      <c r="D118" s="102"/>
      <c r="E118" s="102"/>
      <c r="F118" s="103"/>
      <c r="G118" s="102"/>
      <c r="H118" s="102"/>
      <c r="I118" s="102"/>
      <c r="J118" s="102"/>
      <c r="K118" s="102"/>
      <c r="L118" s="102"/>
      <c r="M118" s="102"/>
      <c r="N118" s="102"/>
      <c r="O118" s="103"/>
      <c r="P118" s="102"/>
      <c r="Q118" s="102"/>
      <c r="R118" s="102"/>
      <c r="S118" s="102"/>
      <c r="T118" s="102"/>
      <c r="U118" s="102"/>
      <c r="V118" s="102"/>
      <c r="W118" s="102"/>
      <c r="X118" s="103"/>
      <c r="Y118" s="102"/>
      <c r="Z118" s="102"/>
      <c r="AA118" s="102"/>
      <c r="AB118" s="102"/>
      <c r="AC118" s="102"/>
      <c r="AD118" s="102"/>
      <c r="AE118" s="102"/>
      <c r="AF118" s="102"/>
      <c r="AG118" s="103"/>
      <c r="AH118" s="102"/>
      <c r="AI118" s="102"/>
      <c r="AJ118" s="102"/>
      <c r="AK118" s="102"/>
      <c r="AL118" s="102"/>
      <c r="AM118" s="102"/>
      <c r="AP118" s="102"/>
      <c r="AQ118" s="102"/>
      <c r="AR118" s="102"/>
      <c r="AS118" s="102"/>
    </row>
    <row r="119" spans="3:45">
      <c r="C119" s="102"/>
      <c r="D119" s="102"/>
      <c r="E119" s="102"/>
      <c r="F119" s="103"/>
      <c r="G119" s="102"/>
      <c r="H119" s="102"/>
      <c r="I119" s="102"/>
      <c r="J119" s="102"/>
      <c r="K119" s="102"/>
      <c r="L119" s="102"/>
      <c r="M119" s="102"/>
      <c r="N119" s="102"/>
      <c r="O119" s="103"/>
      <c r="P119" s="102"/>
      <c r="Q119" s="102"/>
      <c r="R119" s="102"/>
      <c r="S119" s="102"/>
      <c r="T119" s="102"/>
      <c r="U119" s="102"/>
      <c r="V119" s="102"/>
      <c r="W119" s="102"/>
      <c r="X119" s="103"/>
      <c r="Y119" s="102"/>
      <c r="Z119" s="102"/>
      <c r="AA119" s="102"/>
      <c r="AB119" s="102"/>
      <c r="AC119" s="102"/>
      <c r="AD119" s="102"/>
      <c r="AE119" s="102"/>
      <c r="AF119" s="102"/>
      <c r="AG119" s="103"/>
      <c r="AH119" s="102"/>
      <c r="AI119" s="102"/>
      <c r="AJ119" s="102"/>
      <c r="AK119" s="102"/>
      <c r="AL119" s="102"/>
      <c r="AM119" s="102"/>
      <c r="AP119" s="102"/>
      <c r="AQ119" s="102"/>
      <c r="AR119" s="102"/>
      <c r="AS119" s="102"/>
    </row>
    <row r="120" spans="3:45">
      <c r="C120" s="102"/>
      <c r="D120" s="102"/>
      <c r="E120" s="102"/>
      <c r="F120" s="103"/>
      <c r="G120" s="102"/>
      <c r="H120" s="102"/>
      <c r="I120" s="102"/>
      <c r="J120" s="102"/>
      <c r="K120" s="102"/>
      <c r="L120" s="102"/>
      <c r="M120" s="102"/>
      <c r="N120" s="102"/>
      <c r="O120" s="103"/>
      <c r="P120" s="102"/>
      <c r="Q120" s="102"/>
      <c r="R120" s="102"/>
      <c r="S120" s="102"/>
      <c r="T120" s="102"/>
      <c r="U120" s="102"/>
      <c r="V120" s="102"/>
      <c r="W120" s="102"/>
      <c r="X120" s="103"/>
      <c r="Y120" s="102"/>
      <c r="Z120" s="102"/>
      <c r="AA120" s="102"/>
      <c r="AB120" s="102"/>
      <c r="AC120" s="102"/>
      <c r="AD120" s="102"/>
      <c r="AE120" s="102"/>
      <c r="AF120" s="102"/>
      <c r="AG120" s="103"/>
      <c r="AH120" s="102"/>
      <c r="AI120" s="102"/>
      <c r="AJ120" s="102"/>
      <c r="AK120" s="102"/>
      <c r="AL120" s="102"/>
      <c r="AM120" s="102"/>
      <c r="AP120" s="102"/>
      <c r="AQ120" s="102"/>
      <c r="AR120" s="102"/>
      <c r="AS120" s="102"/>
    </row>
    <row r="121" spans="3:45">
      <c r="C121" s="102"/>
      <c r="D121" s="102"/>
      <c r="E121" s="102"/>
      <c r="F121" s="103"/>
      <c r="G121" s="102"/>
      <c r="H121" s="102"/>
      <c r="I121" s="102"/>
      <c r="J121" s="102"/>
      <c r="K121" s="102"/>
      <c r="L121" s="102"/>
      <c r="M121" s="102"/>
      <c r="N121" s="102"/>
      <c r="O121" s="103"/>
      <c r="P121" s="102"/>
      <c r="Q121" s="102"/>
      <c r="R121" s="102"/>
      <c r="S121" s="102"/>
      <c r="T121" s="102"/>
      <c r="U121" s="102"/>
      <c r="V121" s="102"/>
      <c r="W121" s="102"/>
      <c r="X121" s="103"/>
      <c r="Y121" s="102"/>
      <c r="Z121" s="102"/>
      <c r="AA121" s="102"/>
      <c r="AB121" s="102"/>
      <c r="AC121" s="102"/>
      <c r="AD121" s="102"/>
      <c r="AE121" s="102"/>
      <c r="AF121" s="102"/>
      <c r="AG121" s="103"/>
      <c r="AH121" s="102"/>
      <c r="AI121" s="102"/>
      <c r="AJ121" s="102"/>
      <c r="AK121" s="102"/>
      <c r="AL121" s="102"/>
      <c r="AM121" s="102"/>
      <c r="AP121" s="102"/>
      <c r="AQ121" s="102"/>
      <c r="AR121" s="102"/>
      <c r="AS121" s="102"/>
    </row>
    <row r="122" spans="3:45">
      <c r="C122" s="102"/>
      <c r="D122" s="102"/>
      <c r="E122" s="102"/>
      <c r="F122" s="103"/>
      <c r="G122" s="102"/>
      <c r="H122" s="102"/>
      <c r="I122" s="102"/>
      <c r="J122" s="102"/>
      <c r="K122" s="102"/>
      <c r="L122" s="102"/>
      <c r="M122" s="102"/>
      <c r="N122" s="102"/>
      <c r="O122" s="103"/>
      <c r="P122" s="102"/>
      <c r="Q122" s="102"/>
      <c r="R122" s="102"/>
      <c r="S122" s="102"/>
      <c r="T122" s="102"/>
      <c r="U122" s="102"/>
      <c r="V122" s="102"/>
      <c r="W122" s="102"/>
      <c r="X122" s="103"/>
      <c r="Y122" s="102"/>
      <c r="Z122" s="102"/>
      <c r="AA122" s="102"/>
      <c r="AB122" s="102"/>
      <c r="AC122" s="102"/>
      <c r="AD122" s="102"/>
      <c r="AE122" s="102"/>
      <c r="AF122" s="102"/>
      <c r="AG122" s="103"/>
      <c r="AH122" s="102"/>
      <c r="AI122" s="102"/>
      <c r="AJ122" s="102"/>
      <c r="AK122" s="102"/>
      <c r="AL122" s="102"/>
      <c r="AM122" s="102"/>
      <c r="AP122" s="102"/>
      <c r="AQ122" s="102"/>
      <c r="AR122" s="102"/>
      <c r="AS122" s="102"/>
    </row>
    <row r="123" spans="3:45">
      <c r="C123" s="102"/>
      <c r="D123" s="102"/>
      <c r="E123" s="102"/>
      <c r="F123" s="103"/>
      <c r="G123" s="102"/>
      <c r="H123" s="102"/>
      <c r="I123" s="102"/>
      <c r="J123" s="102"/>
      <c r="K123" s="102"/>
      <c r="L123" s="102"/>
      <c r="M123" s="102"/>
      <c r="N123" s="102"/>
      <c r="O123" s="103"/>
      <c r="P123" s="102"/>
      <c r="Q123" s="102"/>
      <c r="R123" s="102"/>
      <c r="S123" s="102"/>
      <c r="T123" s="102"/>
      <c r="U123" s="102"/>
      <c r="V123" s="102"/>
      <c r="W123" s="102"/>
      <c r="X123" s="103"/>
      <c r="Y123" s="102"/>
      <c r="Z123" s="102"/>
      <c r="AA123" s="102"/>
      <c r="AB123" s="102"/>
      <c r="AC123" s="102"/>
      <c r="AD123" s="102"/>
      <c r="AE123" s="102"/>
      <c r="AF123" s="102"/>
      <c r="AG123" s="103"/>
      <c r="AH123" s="102"/>
      <c r="AI123" s="102"/>
      <c r="AJ123" s="102"/>
      <c r="AK123" s="102"/>
      <c r="AL123" s="102"/>
      <c r="AM123" s="102"/>
      <c r="AP123" s="102"/>
      <c r="AQ123" s="102"/>
      <c r="AR123" s="102"/>
      <c r="AS123" s="102"/>
    </row>
    <row r="124" spans="3:45">
      <c r="C124" s="102"/>
      <c r="D124" s="102"/>
      <c r="E124" s="102"/>
      <c r="F124" s="103"/>
      <c r="G124" s="102"/>
      <c r="H124" s="102"/>
      <c r="I124" s="102"/>
      <c r="J124" s="102"/>
      <c r="K124" s="102"/>
      <c r="L124" s="102"/>
      <c r="M124" s="102"/>
      <c r="N124" s="102"/>
      <c r="O124" s="103"/>
      <c r="P124" s="102"/>
      <c r="Q124" s="102"/>
      <c r="R124" s="102"/>
      <c r="S124" s="102"/>
      <c r="T124" s="102"/>
      <c r="U124" s="102"/>
      <c r="V124" s="102"/>
      <c r="W124" s="102"/>
      <c r="X124" s="103"/>
      <c r="Y124" s="102"/>
      <c r="Z124" s="102"/>
      <c r="AA124" s="102"/>
      <c r="AB124" s="102"/>
      <c r="AC124" s="102"/>
      <c r="AD124" s="102"/>
      <c r="AE124" s="102"/>
      <c r="AF124" s="102"/>
      <c r="AG124" s="103"/>
      <c r="AH124" s="102"/>
      <c r="AI124" s="102"/>
      <c r="AJ124" s="102"/>
      <c r="AK124" s="102"/>
      <c r="AL124" s="102"/>
      <c r="AM124" s="102"/>
      <c r="AP124" s="102"/>
      <c r="AQ124" s="102"/>
      <c r="AR124" s="102"/>
      <c r="AS124" s="102"/>
    </row>
    <row r="125" spans="3:45">
      <c r="C125" s="102"/>
      <c r="D125" s="102"/>
      <c r="E125" s="102"/>
      <c r="F125" s="103"/>
      <c r="G125" s="102"/>
      <c r="H125" s="102"/>
      <c r="I125" s="102"/>
      <c r="J125" s="102"/>
      <c r="K125" s="102"/>
      <c r="L125" s="102"/>
      <c r="M125" s="102"/>
      <c r="N125" s="102"/>
      <c r="O125" s="103"/>
      <c r="P125" s="102"/>
      <c r="Q125" s="102"/>
      <c r="R125" s="102"/>
      <c r="S125" s="102"/>
      <c r="T125" s="102"/>
      <c r="U125" s="102"/>
      <c r="V125" s="102"/>
      <c r="W125" s="102"/>
      <c r="X125" s="103"/>
      <c r="Y125" s="102"/>
      <c r="Z125" s="102"/>
      <c r="AA125" s="102"/>
      <c r="AB125" s="102"/>
      <c r="AC125" s="102"/>
      <c r="AD125" s="102"/>
      <c r="AE125" s="102"/>
      <c r="AF125" s="102"/>
      <c r="AG125" s="103"/>
      <c r="AH125" s="102"/>
      <c r="AI125" s="102"/>
      <c r="AJ125" s="102"/>
      <c r="AK125" s="102"/>
      <c r="AL125" s="102"/>
      <c r="AM125" s="102"/>
      <c r="AP125" s="102"/>
      <c r="AQ125" s="102"/>
      <c r="AR125" s="102"/>
      <c r="AS125" s="102"/>
    </row>
    <row r="126" spans="3:45">
      <c r="C126" s="102"/>
      <c r="D126" s="102"/>
      <c r="E126" s="102"/>
      <c r="F126" s="103"/>
      <c r="G126" s="102"/>
      <c r="H126" s="102"/>
      <c r="I126" s="102"/>
      <c r="J126" s="102"/>
      <c r="K126" s="102"/>
      <c r="L126" s="102"/>
      <c r="M126" s="102"/>
      <c r="N126" s="102"/>
      <c r="O126" s="103"/>
      <c r="P126" s="102"/>
      <c r="Q126" s="102"/>
      <c r="R126" s="102"/>
      <c r="S126" s="102"/>
      <c r="T126" s="102"/>
      <c r="U126" s="102"/>
      <c r="V126" s="102"/>
      <c r="W126" s="102"/>
      <c r="X126" s="103"/>
      <c r="Y126" s="102"/>
      <c r="Z126" s="102"/>
      <c r="AA126" s="102"/>
      <c r="AB126" s="102"/>
      <c r="AC126" s="102"/>
      <c r="AD126" s="102"/>
      <c r="AE126" s="102"/>
      <c r="AF126" s="102"/>
      <c r="AG126" s="103"/>
      <c r="AH126" s="102"/>
      <c r="AI126" s="102"/>
      <c r="AJ126" s="102"/>
      <c r="AK126" s="102"/>
      <c r="AL126" s="102"/>
      <c r="AM126" s="102"/>
      <c r="AP126" s="102"/>
      <c r="AQ126" s="102"/>
      <c r="AR126" s="102"/>
      <c r="AS126" s="102"/>
    </row>
    <row r="127" spans="3:45">
      <c r="C127" s="102"/>
      <c r="D127" s="102"/>
      <c r="E127" s="102"/>
      <c r="F127" s="103"/>
      <c r="G127" s="102"/>
      <c r="H127" s="102"/>
      <c r="I127" s="102"/>
      <c r="J127" s="102"/>
      <c r="K127" s="102"/>
      <c r="L127" s="102"/>
      <c r="M127" s="102"/>
      <c r="N127" s="102"/>
      <c r="O127" s="103"/>
      <c r="P127" s="102"/>
      <c r="Q127" s="102"/>
      <c r="R127" s="102"/>
      <c r="S127" s="102"/>
      <c r="T127" s="102"/>
      <c r="U127" s="102"/>
      <c r="V127" s="102"/>
      <c r="W127" s="102"/>
      <c r="X127" s="103"/>
      <c r="Y127" s="102"/>
      <c r="Z127" s="102"/>
      <c r="AA127" s="102"/>
      <c r="AB127" s="102"/>
      <c r="AC127" s="102"/>
      <c r="AD127" s="102"/>
      <c r="AE127" s="102"/>
      <c r="AF127" s="102"/>
      <c r="AG127" s="103"/>
      <c r="AH127" s="102"/>
      <c r="AI127" s="102"/>
      <c r="AJ127" s="102"/>
      <c r="AK127" s="102"/>
      <c r="AL127" s="102"/>
      <c r="AM127" s="102"/>
      <c r="AP127" s="102"/>
      <c r="AQ127" s="102"/>
      <c r="AR127" s="102"/>
      <c r="AS127" s="102"/>
    </row>
    <row r="128" spans="3:45">
      <c r="C128" s="102"/>
      <c r="D128" s="102"/>
      <c r="E128" s="102"/>
      <c r="F128" s="103"/>
      <c r="G128" s="102"/>
      <c r="H128" s="102"/>
      <c r="I128" s="102"/>
      <c r="J128" s="102"/>
      <c r="K128" s="102"/>
      <c r="L128" s="102"/>
      <c r="M128" s="102"/>
      <c r="N128" s="102"/>
      <c r="O128" s="103"/>
      <c r="P128" s="102"/>
      <c r="Q128" s="102"/>
      <c r="R128" s="102"/>
      <c r="S128" s="102"/>
      <c r="T128" s="102"/>
      <c r="U128" s="102"/>
      <c r="V128" s="102"/>
      <c r="W128" s="102"/>
      <c r="X128" s="103"/>
      <c r="Y128" s="102"/>
      <c r="Z128" s="102"/>
      <c r="AA128" s="102"/>
      <c r="AB128" s="102"/>
      <c r="AC128" s="102"/>
      <c r="AD128" s="102"/>
      <c r="AE128" s="102"/>
      <c r="AF128" s="102"/>
      <c r="AG128" s="103"/>
      <c r="AH128" s="102"/>
      <c r="AI128" s="102"/>
      <c r="AJ128" s="102"/>
      <c r="AK128" s="102"/>
      <c r="AL128" s="102"/>
      <c r="AM128" s="102"/>
      <c r="AP128" s="102"/>
      <c r="AQ128" s="102"/>
      <c r="AR128" s="102"/>
      <c r="AS128" s="102"/>
    </row>
    <row r="129" spans="3:45">
      <c r="C129" s="102"/>
      <c r="D129" s="102"/>
      <c r="E129" s="102"/>
      <c r="F129" s="103"/>
      <c r="G129" s="102"/>
      <c r="H129" s="102"/>
      <c r="I129" s="102"/>
      <c r="J129" s="102"/>
      <c r="K129" s="102"/>
      <c r="L129" s="102"/>
      <c r="M129" s="102"/>
      <c r="N129" s="102"/>
      <c r="O129" s="103"/>
      <c r="P129" s="102"/>
      <c r="Q129" s="102"/>
      <c r="R129" s="102"/>
      <c r="S129" s="102"/>
      <c r="T129" s="102"/>
      <c r="U129" s="102"/>
      <c r="V129" s="102"/>
      <c r="W129" s="102"/>
      <c r="X129" s="103"/>
      <c r="Y129" s="102"/>
      <c r="Z129" s="102"/>
      <c r="AA129" s="102"/>
      <c r="AB129" s="102"/>
      <c r="AC129" s="102"/>
      <c r="AD129" s="102"/>
      <c r="AE129" s="102"/>
      <c r="AF129" s="102"/>
      <c r="AG129" s="103"/>
      <c r="AH129" s="102"/>
      <c r="AI129" s="102"/>
      <c r="AJ129" s="102"/>
      <c r="AK129" s="102"/>
      <c r="AL129" s="102"/>
      <c r="AM129" s="102"/>
      <c r="AP129" s="102"/>
      <c r="AQ129" s="102"/>
      <c r="AR129" s="102"/>
      <c r="AS129" s="102"/>
    </row>
    <row r="130" spans="3:45">
      <c r="C130" s="102"/>
      <c r="D130" s="102"/>
      <c r="E130" s="102"/>
      <c r="F130" s="103"/>
      <c r="G130" s="102"/>
      <c r="H130" s="102"/>
      <c r="I130" s="102"/>
      <c r="J130" s="102"/>
      <c r="K130" s="102"/>
      <c r="L130" s="102"/>
      <c r="M130" s="102"/>
      <c r="N130" s="102"/>
      <c r="O130" s="103"/>
      <c r="P130" s="102"/>
      <c r="Q130" s="102"/>
      <c r="R130" s="102"/>
      <c r="S130" s="102"/>
      <c r="T130" s="102"/>
      <c r="U130" s="102"/>
      <c r="V130" s="102"/>
      <c r="W130" s="102"/>
      <c r="X130" s="103"/>
      <c r="Y130" s="102"/>
      <c r="Z130" s="102"/>
      <c r="AA130" s="102"/>
      <c r="AB130" s="102"/>
      <c r="AC130" s="102"/>
      <c r="AD130" s="102"/>
      <c r="AE130" s="102"/>
      <c r="AF130" s="102"/>
      <c r="AG130" s="103"/>
      <c r="AH130" s="102"/>
      <c r="AI130" s="102"/>
      <c r="AJ130" s="102"/>
      <c r="AK130" s="102"/>
      <c r="AL130" s="102"/>
      <c r="AM130" s="102"/>
      <c r="AP130" s="102"/>
      <c r="AQ130" s="102"/>
      <c r="AR130" s="102"/>
      <c r="AS130" s="102"/>
    </row>
    <row r="131" spans="3:45">
      <c r="C131" s="102"/>
      <c r="D131" s="102"/>
      <c r="E131" s="102"/>
      <c r="F131" s="103"/>
      <c r="G131" s="102"/>
      <c r="H131" s="102"/>
      <c r="I131" s="102"/>
      <c r="J131" s="102"/>
      <c r="K131" s="102"/>
      <c r="L131" s="102"/>
      <c r="M131" s="102"/>
      <c r="N131" s="102"/>
      <c r="O131" s="103"/>
      <c r="P131" s="102"/>
      <c r="Q131" s="102"/>
      <c r="R131" s="102"/>
      <c r="S131" s="102"/>
      <c r="T131" s="102"/>
      <c r="U131" s="102"/>
      <c r="V131" s="102"/>
      <c r="W131" s="102"/>
      <c r="X131" s="103"/>
      <c r="Y131" s="102"/>
      <c r="Z131" s="102"/>
      <c r="AA131" s="102"/>
      <c r="AB131" s="102"/>
      <c r="AC131" s="102"/>
      <c r="AD131" s="102"/>
      <c r="AE131" s="102"/>
      <c r="AF131" s="102"/>
      <c r="AG131" s="103"/>
      <c r="AH131" s="102"/>
      <c r="AI131" s="102"/>
      <c r="AJ131" s="102"/>
      <c r="AK131" s="102"/>
      <c r="AL131" s="102"/>
      <c r="AM131" s="102"/>
      <c r="AP131" s="102"/>
      <c r="AQ131" s="102"/>
      <c r="AR131" s="102"/>
      <c r="AS131" s="102"/>
    </row>
    <row r="132" spans="3:45">
      <c r="C132" s="102"/>
      <c r="D132" s="102"/>
      <c r="E132" s="102"/>
      <c r="F132" s="103"/>
      <c r="G132" s="102"/>
      <c r="H132" s="102"/>
      <c r="I132" s="102"/>
      <c r="J132" s="102"/>
      <c r="K132" s="102"/>
      <c r="L132" s="102"/>
      <c r="M132" s="102"/>
      <c r="N132" s="102"/>
      <c r="O132" s="103"/>
      <c r="P132" s="102"/>
      <c r="Q132" s="102"/>
      <c r="R132" s="102"/>
      <c r="S132" s="102"/>
      <c r="T132" s="102"/>
      <c r="U132" s="102"/>
      <c r="V132" s="102"/>
      <c r="W132" s="102"/>
      <c r="X132" s="103"/>
      <c r="Y132" s="102"/>
      <c r="Z132" s="102"/>
      <c r="AA132" s="102"/>
      <c r="AB132" s="102"/>
      <c r="AC132" s="102"/>
      <c r="AD132" s="102"/>
      <c r="AE132" s="102"/>
      <c r="AF132" s="102"/>
      <c r="AG132" s="103"/>
      <c r="AH132" s="102"/>
      <c r="AI132" s="102"/>
      <c r="AJ132" s="102"/>
      <c r="AK132" s="102"/>
      <c r="AL132" s="102"/>
      <c r="AM132" s="102"/>
      <c r="AP132" s="102"/>
      <c r="AQ132" s="102"/>
      <c r="AR132" s="102"/>
      <c r="AS132" s="102"/>
    </row>
    <row r="133" spans="3:45">
      <c r="C133" s="102"/>
      <c r="D133" s="102"/>
      <c r="E133" s="102"/>
      <c r="F133" s="103"/>
      <c r="G133" s="102"/>
      <c r="H133" s="102"/>
      <c r="I133" s="102"/>
      <c r="J133" s="102"/>
      <c r="K133" s="102"/>
      <c r="L133" s="102"/>
      <c r="M133" s="102"/>
      <c r="N133" s="102"/>
      <c r="O133" s="103"/>
      <c r="P133" s="102"/>
      <c r="Q133" s="102"/>
      <c r="R133" s="102"/>
      <c r="S133" s="102"/>
      <c r="T133" s="102"/>
      <c r="U133" s="102"/>
      <c r="V133" s="102"/>
      <c r="W133" s="102"/>
      <c r="X133" s="103"/>
      <c r="Y133" s="102"/>
      <c r="Z133" s="102"/>
      <c r="AA133" s="102"/>
      <c r="AB133" s="102"/>
      <c r="AC133" s="102"/>
      <c r="AD133" s="102"/>
      <c r="AE133" s="102"/>
      <c r="AF133" s="102"/>
      <c r="AG133" s="103"/>
      <c r="AH133" s="102"/>
      <c r="AI133" s="102"/>
      <c r="AJ133" s="102"/>
      <c r="AK133" s="102"/>
      <c r="AL133" s="102"/>
      <c r="AM133" s="102"/>
      <c r="AP133" s="102"/>
      <c r="AQ133" s="102"/>
      <c r="AR133" s="102"/>
      <c r="AS133" s="102"/>
    </row>
    <row r="134" spans="3:45">
      <c r="C134" s="102"/>
      <c r="D134" s="102"/>
      <c r="E134" s="102"/>
      <c r="F134" s="103"/>
      <c r="G134" s="102"/>
      <c r="H134" s="102"/>
      <c r="I134" s="102"/>
      <c r="J134" s="102"/>
      <c r="K134" s="102"/>
      <c r="L134" s="102"/>
      <c r="M134" s="102"/>
      <c r="N134" s="102"/>
      <c r="O134" s="103"/>
      <c r="P134" s="102"/>
      <c r="Q134" s="102"/>
      <c r="R134" s="102"/>
      <c r="S134" s="102"/>
      <c r="T134" s="102"/>
      <c r="U134" s="102"/>
      <c r="V134" s="102"/>
      <c r="W134" s="102"/>
      <c r="X134" s="103"/>
      <c r="Y134" s="102"/>
      <c r="Z134" s="102"/>
      <c r="AA134" s="102"/>
      <c r="AB134" s="102"/>
      <c r="AC134" s="102"/>
      <c r="AD134" s="102"/>
      <c r="AE134" s="102"/>
      <c r="AF134" s="102"/>
      <c r="AG134" s="103"/>
      <c r="AH134" s="102"/>
      <c r="AI134" s="102"/>
      <c r="AJ134" s="102"/>
      <c r="AK134" s="102"/>
      <c r="AL134" s="102"/>
      <c r="AM134" s="102"/>
      <c r="AP134" s="102"/>
      <c r="AQ134" s="102"/>
      <c r="AR134" s="102"/>
      <c r="AS134" s="102"/>
    </row>
    <row r="135" spans="3:45">
      <c r="C135" s="102"/>
      <c r="D135" s="102"/>
      <c r="E135" s="102"/>
      <c r="F135" s="103"/>
      <c r="G135" s="102"/>
      <c r="H135" s="102"/>
      <c r="I135" s="102"/>
      <c r="J135" s="102"/>
      <c r="K135" s="102"/>
      <c r="L135" s="102"/>
      <c r="M135" s="102"/>
      <c r="N135" s="102"/>
      <c r="O135" s="103"/>
      <c r="P135" s="102"/>
      <c r="Q135" s="102"/>
      <c r="R135" s="102"/>
      <c r="S135" s="102"/>
      <c r="T135" s="102"/>
      <c r="U135" s="102"/>
      <c r="V135" s="102"/>
      <c r="W135" s="102"/>
      <c r="X135" s="103"/>
      <c r="Y135" s="102"/>
      <c r="Z135" s="102"/>
      <c r="AA135" s="102"/>
      <c r="AB135" s="102"/>
      <c r="AC135" s="102"/>
      <c r="AD135" s="102"/>
      <c r="AE135" s="102"/>
      <c r="AF135" s="102"/>
      <c r="AG135" s="103"/>
      <c r="AH135" s="102"/>
      <c r="AI135" s="102"/>
      <c r="AJ135" s="102"/>
      <c r="AK135" s="102"/>
      <c r="AL135" s="102"/>
      <c r="AM135" s="102"/>
      <c r="AP135" s="102"/>
      <c r="AQ135" s="102"/>
      <c r="AR135" s="102"/>
      <c r="AS135" s="102"/>
    </row>
    <row r="136" spans="3:45">
      <c r="C136" s="102"/>
      <c r="D136" s="102"/>
      <c r="E136" s="102"/>
      <c r="F136" s="103"/>
      <c r="G136" s="102"/>
      <c r="H136" s="102"/>
      <c r="I136" s="102"/>
      <c r="J136" s="102"/>
      <c r="K136" s="102"/>
      <c r="L136" s="102"/>
      <c r="M136" s="102"/>
      <c r="N136" s="102"/>
      <c r="O136" s="103"/>
      <c r="P136" s="102"/>
      <c r="Q136" s="102"/>
      <c r="R136" s="102"/>
      <c r="S136" s="102"/>
      <c r="T136" s="102"/>
      <c r="U136" s="102"/>
      <c r="V136" s="102"/>
      <c r="W136" s="102"/>
      <c r="X136" s="103"/>
      <c r="Y136" s="102"/>
      <c r="Z136" s="102"/>
      <c r="AA136" s="102"/>
      <c r="AB136" s="102"/>
      <c r="AC136" s="102"/>
      <c r="AD136" s="102"/>
      <c r="AE136" s="102"/>
      <c r="AF136" s="102"/>
      <c r="AG136" s="103"/>
      <c r="AH136" s="102"/>
      <c r="AI136" s="102"/>
      <c r="AJ136" s="102"/>
      <c r="AK136" s="102"/>
      <c r="AL136" s="102"/>
      <c r="AM136" s="102"/>
      <c r="AP136" s="102"/>
      <c r="AQ136" s="102"/>
      <c r="AR136" s="102"/>
      <c r="AS136" s="102"/>
    </row>
    <row r="137" spans="3:45">
      <c r="C137" s="102"/>
      <c r="D137" s="102"/>
      <c r="E137" s="102"/>
      <c r="F137" s="103"/>
      <c r="G137" s="102"/>
      <c r="H137" s="102"/>
      <c r="I137" s="102"/>
      <c r="J137" s="102"/>
      <c r="K137" s="102"/>
      <c r="L137" s="102"/>
      <c r="M137" s="102"/>
      <c r="N137" s="102"/>
      <c r="O137" s="103"/>
      <c r="P137" s="102"/>
      <c r="Q137" s="102"/>
      <c r="R137" s="102"/>
      <c r="S137" s="102"/>
      <c r="T137" s="102"/>
      <c r="U137" s="102"/>
      <c r="V137" s="102"/>
      <c r="W137" s="102"/>
      <c r="X137" s="103"/>
      <c r="Y137" s="102"/>
      <c r="Z137" s="102"/>
      <c r="AA137" s="102"/>
      <c r="AB137" s="102"/>
      <c r="AC137" s="102"/>
      <c r="AD137" s="102"/>
      <c r="AE137" s="102"/>
      <c r="AF137" s="102"/>
      <c r="AG137" s="103"/>
      <c r="AH137" s="102"/>
      <c r="AI137" s="102"/>
      <c r="AJ137" s="102"/>
      <c r="AK137" s="102"/>
      <c r="AL137" s="102"/>
      <c r="AM137" s="102"/>
      <c r="AP137" s="102"/>
      <c r="AQ137" s="102"/>
      <c r="AR137" s="102"/>
      <c r="AS137" s="102"/>
    </row>
    <row r="138" spans="3:45">
      <c r="C138" s="102"/>
      <c r="D138" s="102"/>
      <c r="E138" s="102"/>
      <c r="F138" s="103"/>
      <c r="G138" s="102"/>
      <c r="H138" s="102"/>
      <c r="I138" s="102"/>
      <c r="J138" s="102"/>
      <c r="K138" s="102"/>
      <c r="L138" s="102"/>
      <c r="M138" s="102"/>
      <c r="N138" s="102"/>
      <c r="O138" s="103"/>
      <c r="P138" s="102"/>
      <c r="Q138" s="102"/>
      <c r="R138" s="102"/>
      <c r="S138" s="102"/>
      <c r="T138" s="102"/>
      <c r="U138" s="102"/>
      <c r="V138" s="102"/>
      <c r="W138" s="102"/>
      <c r="X138" s="103"/>
      <c r="Y138" s="102"/>
      <c r="Z138" s="102"/>
      <c r="AA138" s="102"/>
      <c r="AB138" s="102"/>
      <c r="AC138" s="102"/>
      <c r="AD138" s="102"/>
      <c r="AE138" s="102"/>
      <c r="AF138" s="102"/>
      <c r="AG138" s="103"/>
      <c r="AH138" s="102"/>
      <c r="AI138" s="102"/>
      <c r="AJ138" s="102"/>
      <c r="AK138" s="102"/>
      <c r="AL138" s="102"/>
      <c r="AM138" s="102"/>
      <c r="AP138" s="102"/>
      <c r="AQ138" s="102"/>
      <c r="AR138" s="102"/>
      <c r="AS138" s="102"/>
    </row>
    <row r="139" spans="3:45">
      <c r="C139" s="102"/>
      <c r="D139" s="102"/>
      <c r="E139" s="102"/>
      <c r="F139" s="103"/>
      <c r="G139" s="102"/>
      <c r="H139" s="102"/>
      <c r="I139" s="102"/>
      <c r="J139" s="102"/>
      <c r="K139" s="102"/>
      <c r="L139" s="102"/>
      <c r="M139" s="102"/>
      <c r="N139" s="102"/>
      <c r="O139" s="103"/>
      <c r="P139" s="102"/>
      <c r="Q139" s="102"/>
      <c r="R139" s="102"/>
      <c r="S139" s="102"/>
      <c r="T139" s="102"/>
      <c r="U139" s="102"/>
      <c r="V139" s="102"/>
      <c r="W139" s="102"/>
      <c r="X139" s="103"/>
      <c r="Y139" s="102"/>
      <c r="Z139" s="102"/>
      <c r="AA139" s="102"/>
      <c r="AB139" s="102"/>
      <c r="AC139" s="102"/>
      <c r="AD139" s="102"/>
      <c r="AE139" s="102"/>
      <c r="AF139" s="102"/>
      <c r="AG139" s="103"/>
      <c r="AH139" s="102"/>
      <c r="AI139" s="102"/>
      <c r="AJ139" s="102"/>
      <c r="AK139" s="102"/>
      <c r="AL139" s="102"/>
      <c r="AM139" s="102"/>
      <c r="AP139" s="102"/>
      <c r="AQ139" s="102"/>
      <c r="AR139" s="102"/>
      <c r="AS139" s="102"/>
    </row>
    <row r="140" spans="3:45">
      <c r="C140" s="102"/>
      <c r="D140" s="102"/>
      <c r="E140" s="102"/>
      <c r="F140" s="103"/>
      <c r="G140" s="102"/>
      <c r="H140" s="102"/>
      <c r="I140" s="102"/>
      <c r="J140" s="102"/>
      <c r="K140" s="102"/>
      <c r="L140" s="102"/>
      <c r="M140" s="102"/>
      <c r="N140" s="102"/>
      <c r="O140" s="103"/>
      <c r="P140" s="102"/>
      <c r="Q140" s="102"/>
      <c r="R140" s="102"/>
      <c r="S140" s="102"/>
      <c r="T140" s="102"/>
      <c r="U140" s="102"/>
      <c r="V140" s="102"/>
      <c r="W140" s="102"/>
      <c r="X140" s="103"/>
      <c r="Y140" s="102"/>
      <c r="Z140" s="102"/>
      <c r="AA140" s="102"/>
      <c r="AB140" s="102"/>
      <c r="AC140" s="102"/>
      <c r="AD140" s="102"/>
      <c r="AE140" s="102"/>
      <c r="AF140" s="102"/>
      <c r="AG140" s="103"/>
      <c r="AH140" s="102"/>
      <c r="AI140" s="102"/>
      <c r="AJ140" s="102"/>
      <c r="AK140" s="102"/>
      <c r="AL140" s="102"/>
      <c r="AM140" s="102"/>
      <c r="AP140" s="102"/>
      <c r="AQ140" s="102"/>
      <c r="AR140" s="102"/>
      <c r="AS140" s="102"/>
    </row>
    <row r="141" spans="3:45">
      <c r="C141" s="102"/>
      <c r="D141" s="102"/>
      <c r="E141" s="102"/>
      <c r="F141" s="103"/>
      <c r="G141" s="102"/>
      <c r="H141" s="102"/>
      <c r="I141" s="102"/>
      <c r="J141" s="102"/>
      <c r="K141" s="102"/>
      <c r="L141" s="102"/>
      <c r="M141" s="102"/>
      <c r="N141" s="102"/>
      <c r="O141" s="103"/>
      <c r="P141" s="102"/>
      <c r="Q141" s="102"/>
      <c r="R141" s="102"/>
      <c r="S141" s="102"/>
      <c r="T141" s="102"/>
      <c r="U141" s="102"/>
      <c r="V141" s="102"/>
      <c r="W141" s="102"/>
      <c r="X141" s="103"/>
      <c r="Y141" s="102"/>
      <c r="Z141" s="102"/>
      <c r="AA141" s="102"/>
      <c r="AB141" s="102"/>
      <c r="AC141" s="102"/>
      <c r="AD141" s="102"/>
      <c r="AE141" s="102"/>
      <c r="AF141" s="102"/>
      <c r="AG141" s="103"/>
      <c r="AH141" s="102"/>
      <c r="AI141" s="102"/>
      <c r="AJ141" s="102"/>
      <c r="AK141" s="102"/>
      <c r="AL141" s="102"/>
      <c r="AM141" s="102"/>
      <c r="AP141" s="102"/>
      <c r="AQ141" s="102"/>
      <c r="AR141" s="102"/>
      <c r="AS141" s="102"/>
    </row>
    <row r="142" spans="3:45">
      <c r="C142" s="102"/>
      <c r="D142" s="102"/>
      <c r="E142" s="102"/>
      <c r="F142" s="103"/>
      <c r="G142" s="102"/>
      <c r="H142" s="102"/>
      <c r="I142" s="102"/>
      <c r="J142" s="102"/>
      <c r="K142" s="102"/>
      <c r="L142" s="102"/>
      <c r="M142" s="102"/>
      <c r="N142" s="102"/>
      <c r="O142" s="103"/>
      <c r="P142" s="102"/>
      <c r="Q142" s="102"/>
      <c r="R142" s="102"/>
      <c r="S142" s="102"/>
      <c r="T142" s="102"/>
      <c r="U142" s="102"/>
      <c r="V142" s="102"/>
      <c r="W142" s="102"/>
      <c r="X142" s="103"/>
      <c r="Y142" s="102"/>
      <c r="Z142" s="102"/>
      <c r="AA142" s="102"/>
      <c r="AB142" s="102"/>
      <c r="AC142" s="102"/>
      <c r="AD142" s="102"/>
      <c r="AE142" s="102"/>
      <c r="AF142" s="102"/>
      <c r="AG142" s="103"/>
      <c r="AH142" s="102"/>
      <c r="AI142" s="102"/>
      <c r="AJ142" s="102"/>
      <c r="AK142" s="102"/>
      <c r="AL142" s="102"/>
      <c r="AM142" s="102"/>
      <c r="AP142" s="102"/>
      <c r="AQ142" s="102"/>
      <c r="AR142" s="102"/>
      <c r="AS142" s="102"/>
    </row>
    <row r="143" spans="3:45">
      <c r="C143" s="102"/>
      <c r="D143" s="102"/>
      <c r="E143" s="102"/>
      <c r="F143" s="103"/>
      <c r="G143" s="102"/>
      <c r="H143" s="102"/>
      <c r="I143" s="102"/>
      <c r="J143" s="102"/>
      <c r="K143" s="102"/>
      <c r="L143" s="102"/>
      <c r="M143" s="102"/>
      <c r="N143" s="102"/>
      <c r="O143" s="103"/>
      <c r="P143" s="102"/>
      <c r="Q143" s="102"/>
      <c r="R143" s="102"/>
      <c r="S143" s="102"/>
      <c r="T143" s="102"/>
      <c r="U143" s="102"/>
      <c r="V143" s="102"/>
      <c r="W143" s="102"/>
      <c r="X143" s="103"/>
      <c r="Y143" s="102"/>
      <c r="Z143" s="102"/>
      <c r="AA143" s="102"/>
      <c r="AB143" s="102"/>
      <c r="AC143" s="102"/>
      <c r="AD143" s="102"/>
      <c r="AE143" s="102"/>
      <c r="AF143" s="102"/>
      <c r="AG143" s="103"/>
      <c r="AH143" s="102"/>
      <c r="AI143" s="102"/>
      <c r="AJ143" s="102"/>
      <c r="AK143" s="102"/>
      <c r="AL143" s="102"/>
      <c r="AM143" s="102"/>
      <c r="AP143" s="102"/>
      <c r="AQ143" s="102"/>
      <c r="AR143" s="102"/>
      <c r="AS143" s="102"/>
    </row>
    <row r="144" spans="3:45">
      <c r="C144" s="102"/>
      <c r="D144" s="102"/>
      <c r="E144" s="102"/>
      <c r="F144" s="103"/>
      <c r="G144" s="102"/>
      <c r="H144" s="102"/>
      <c r="I144" s="102"/>
      <c r="J144" s="102"/>
      <c r="K144" s="102"/>
      <c r="L144" s="102"/>
      <c r="M144" s="102"/>
      <c r="N144" s="102"/>
      <c r="O144" s="103"/>
      <c r="P144" s="102"/>
      <c r="Q144" s="102"/>
      <c r="R144" s="102"/>
      <c r="S144" s="102"/>
      <c r="T144" s="102"/>
      <c r="U144" s="102"/>
      <c r="V144" s="102"/>
      <c r="W144" s="102"/>
      <c r="X144" s="103"/>
      <c r="Y144" s="102"/>
      <c r="Z144" s="102"/>
      <c r="AA144" s="102"/>
      <c r="AB144" s="102"/>
      <c r="AC144" s="102"/>
      <c r="AD144" s="102"/>
      <c r="AE144" s="102"/>
      <c r="AF144" s="102"/>
      <c r="AG144" s="103"/>
      <c r="AH144" s="102"/>
      <c r="AI144" s="102"/>
      <c r="AJ144" s="102"/>
      <c r="AK144" s="102"/>
      <c r="AL144" s="102"/>
      <c r="AM144" s="102"/>
      <c r="AP144" s="102"/>
      <c r="AQ144" s="102"/>
      <c r="AR144" s="102"/>
      <c r="AS144" s="102"/>
    </row>
    <row r="145" spans="3:45">
      <c r="C145" s="102"/>
      <c r="D145" s="102"/>
      <c r="E145" s="102"/>
      <c r="F145" s="103"/>
      <c r="G145" s="102"/>
      <c r="H145" s="102"/>
      <c r="I145" s="102"/>
      <c r="J145" s="102"/>
      <c r="K145" s="102"/>
      <c r="L145" s="102"/>
      <c r="M145" s="102"/>
      <c r="N145" s="102"/>
      <c r="O145" s="103"/>
      <c r="P145" s="102"/>
      <c r="Q145" s="102"/>
      <c r="R145" s="102"/>
      <c r="S145" s="102"/>
      <c r="T145" s="102"/>
      <c r="U145" s="102"/>
      <c r="V145" s="102"/>
      <c r="W145" s="102"/>
      <c r="X145" s="103"/>
      <c r="Y145" s="102"/>
      <c r="Z145" s="102"/>
      <c r="AA145" s="102"/>
      <c r="AB145" s="102"/>
      <c r="AC145" s="102"/>
      <c r="AD145" s="102"/>
      <c r="AE145" s="102"/>
      <c r="AF145" s="102"/>
      <c r="AG145" s="103"/>
      <c r="AH145" s="102"/>
      <c r="AI145" s="102"/>
      <c r="AJ145" s="102"/>
      <c r="AK145" s="102"/>
      <c r="AL145" s="102"/>
      <c r="AM145" s="102"/>
      <c r="AP145" s="102"/>
      <c r="AQ145" s="102"/>
      <c r="AR145" s="102"/>
      <c r="AS145" s="102"/>
    </row>
    <row r="146" spans="3:45">
      <c r="C146" s="102"/>
      <c r="D146" s="102"/>
      <c r="E146" s="102"/>
      <c r="F146" s="103"/>
      <c r="G146" s="102"/>
      <c r="H146" s="102"/>
      <c r="I146" s="102"/>
      <c r="J146" s="102"/>
      <c r="K146" s="102"/>
      <c r="L146" s="102"/>
      <c r="M146" s="102"/>
      <c r="N146" s="102"/>
      <c r="O146" s="103"/>
      <c r="P146" s="102"/>
      <c r="Q146" s="102"/>
      <c r="R146" s="102"/>
      <c r="S146" s="102"/>
      <c r="T146" s="102"/>
      <c r="U146" s="102"/>
      <c r="V146" s="102"/>
      <c r="W146" s="102"/>
      <c r="X146" s="103"/>
      <c r="Y146" s="102"/>
      <c r="Z146" s="102"/>
      <c r="AA146" s="102"/>
      <c r="AB146" s="102"/>
      <c r="AC146" s="102"/>
      <c r="AD146" s="102"/>
      <c r="AE146" s="102"/>
      <c r="AF146" s="102"/>
      <c r="AG146" s="103"/>
      <c r="AH146" s="102"/>
      <c r="AI146" s="102"/>
      <c r="AJ146" s="102"/>
      <c r="AK146" s="102"/>
      <c r="AL146" s="102"/>
      <c r="AM146" s="102"/>
      <c r="AP146" s="102"/>
      <c r="AQ146" s="102"/>
      <c r="AR146" s="102"/>
      <c r="AS146" s="102"/>
    </row>
    <row r="147" spans="3:45">
      <c r="C147" s="102"/>
      <c r="D147" s="102"/>
      <c r="E147" s="102"/>
      <c r="F147" s="103"/>
      <c r="G147" s="102"/>
      <c r="H147" s="102"/>
      <c r="I147" s="102"/>
      <c r="J147" s="102"/>
      <c r="K147" s="102"/>
      <c r="L147" s="102"/>
      <c r="M147" s="102"/>
      <c r="N147" s="102"/>
      <c r="O147" s="103"/>
      <c r="P147" s="102"/>
      <c r="Q147" s="102"/>
      <c r="R147" s="102"/>
      <c r="S147" s="102"/>
      <c r="T147" s="102"/>
      <c r="U147" s="102"/>
      <c r="V147" s="102"/>
      <c r="W147" s="102"/>
      <c r="X147" s="103"/>
      <c r="Y147" s="102"/>
      <c r="Z147" s="102"/>
      <c r="AA147" s="102"/>
      <c r="AB147" s="102"/>
      <c r="AC147" s="102"/>
      <c r="AD147" s="102"/>
      <c r="AE147" s="102"/>
      <c r="AF147" s="102"/>
      <c r="AG147" s="103"/>
      <c r="AH147" s="102"/>
      <c r="AI147" s="102"/>
      <c r="AJ147" s="102"/>
      <c r="AK147" s="102"/>
      <c r="AL147" s="102"/>
      <c r="AM147" s="102"/>
      <c r="AP147" s="102"/>
      <c r="AQ147" s="102"/>
      <c r="AR147" s="102"/>
      <c r="AS147" s="102"/>
    </row>
    <row r="148" spans="3:45">
      <c r="C148" s="102"/>
      <c r="D148" s="102"/>
      <c r="E148" s="102"/>
      <c r="F148" s="103"/>
      <c r="G148" s="102"/>
      <c r="H148" s="102"/>
      <c r="I148" s="102"/>
      <c r="J148" s="102"/>
      <c r="K148" s="102"/>
      <c r="L148" s="102"/>
      <c r="M148" s="102"/>
      <c r="N148" s="102"/>
      <c r="O148" s="103"/>
      <c r="P148" s="102"/>
      <c r="Q148" s="102"/>
      <c r="R148" s="102"/>
      <c r="S148" s="102"/>
      <c r="T148" s="102"/>
      <c r="U148" s="102"/>
      <c r="V148" s="102"/>
      <c r="W148" s="102"/>
      <c r="X148" s="103"/>
      <c r="Y148" s="102"/>
      <c r="Z148" s="102"/>
      <c r="AA148" s="102"/>
      <c r="AB148" s="102"/>
      <c r="AC148" s="102"/>
      <c r="AD148" s="102"/>
      <c r="AE148" s="102"/>
      <c r="AF148" s="102"/>
      <c r="AG148" s="103"/>
      <c r="AH148" s="102"/>
      <c r="AI148" s="102"/>
      <c r="AJ148" s="102"/>
      <c r="AK148" s="102"/>
      <c r="AL148" s="102"/>
      <c r="AM148" s="102"/>
      <c r="AP148" s="102"/>
      <c r="AQ148" s="102"/>
      <c r="AR148" s="102"/>
      <c r="AS148" s="102"/>
    </row>
    <row r="149" spans="3:45">
      <c r="C149" s="102"/>
      <c r="D149" s="102"/>
      <c r="E149" s="102"/>
      <c r="F149" s="103"/>
      <c r="G149" s="102"/>
      <c r="H149" s="102"/>
      <c r="I149" s="102"/>
      <c r="J149" s="102"/>
      <c r="K149" s="102"/>
      <c r="L149" s="102"/>
      <c r="M149" s="102"/>
      <c r="N149" s="102"/>
      <c r="O149" s="103"/>
      <c r="P149" s="102"/>
      <c r="Q149" s="102"/>
      <c r="R149" s="102"/>
      <c r="S149" s="102"/>
      <c r="T149" s="102"/>
      <c r="U149" s="102"/>
      <c r="V149" s="102"/>
      <c r="W149" s="102"/>
      <c r="X149" s="103"/>
      <c r="Y149" s="102"/>
      <c r="Z149" s="102"/>
      <c r="AA149" s="102"/>
      <c r="AB149" s="102"/>
      <c r="AC149" s="102"/>
      <c r="AD149" s="102"/>
      <c r="AE149" s="102"/>
      <c r="AF149" s="102"/>
      <c r="AG149" s="103"/>
      <c r="AH149" s="102"/>
      <c r="AI149" s="102"/>
      <c r="AJ149" s="102"/>
      <c r="AK149" s="102"/>
      <c r="AL149" s="102"/>
      <c r="AM149" s="102"/>
      <c r="AP149" s="102"/>
      <c r="AQ149" s="102"/>
      <c r="AR149" s="102"/>
      <c r="AS149" s="102"/>
    </row>
    <row r="150" spans="3:45">
      <c r="C150" s="102"/>
      <c r="D150" s="102"/>
      <c r="E150" s="102"/>
      <c r="F150" s="103"/>
      <c r="G150" s="102"/>
      <c r="H150" s="102"/>
      <c r="I150" s="102"/>
      <c r="J150" s="102"/>
      <c r="K150" s="102"/>
      <c r="L150" s="102"/>
      <c r="M150" s="102"/>
      <c r="N150" s="102"/>
      <c r="O150" s="103"/>
      <c r="P150" s="102"/>
      <c r="Q150" s="102"/>
      <c r="R150" s="102"/>
      <c r="S150" s="102"/>
      <c r="T150" s="102"/>
      <c r="U150" s="102"/>
      <c r="V150" s="102"/>
      <c r="W150" s="102"/>
      <c r="X150" s="103"/>
      <c r="Y150" s="102"/>
      <c r="Z150" s="102"/>
      <c r="AA150" s="102"/>
      <c r="AB150" s="102"/>
      <c r="AC150" s="102"/>
      <c r="AD150" s="102"/>
      <c r="AE150" s="102"/>
      <c r="AF150" s="102"/>
      <c r="AG150" s="103"/>
      <c r="AH150" s="102"/>
      <c r="AI150" s="102"/>
      <c r="AJ150" s="102"/>
      <c r="AK150" s="102"/>
      <c r="AL150" s="102"/>
      <c r="AM150" s="102"/>
      <c r="AP150" s="102"/>
      <c r="AQ150" s="102"/>
      <c r="AR150" s="102"/>
      <c r="AS150" s="102"/>
    </row>
    <row r="151" spans="3:45">
      <c r="C151" s="102"/>
      <c r="D151" s="102"/>
      <c r="E151" s="102"/>
      <c r="F151" s="103"/>
      <c r="G151" s="102"/>
      <c r="H151" s="102"/>
      <c r="I151" s="102"/>
      <c r="J151" s="102"/>
      <c r="K151" s="102"/>
      <c r="L151" s="102"/>
      <c r="M151" s="102"/>
      <c r="N151" s="102"/>
      <c r="O151" s="103"/>
      <c r="P151" s="102"/>
      <c r="Q151" s="102"/>
      <c r="R151" s="102"/>
      <c r="S151" s="102"/>
      <c r="T151" s="102"/>
      <c r="U151" s="102"/>
      <c r="V151" s="102"/>
      <c r="W151" s="102"/>
      <c r="X151" s="103"/>
      <c r="Y151" s="102"/>
      <c r="Z151" s="102"/>
      <c r="AA151" s="102"/>
      <c r="AB151" s="102"/>
      <c r="AC151" s="102"/>
      <c r="AD151" s="102"/>
      <c r="AE151" s="102"/>
      <c r="AF151" s="102"/>
      <c r="AG151" s="103"/>
      <c r="AH151" s="102"/>
      <c r="AI151" s="102"/>
      <c r="AJ151" s="102"/>
      <c r="AK151" s="102"/>
      <c r="AL151" s="102"/>
      <c r="AM151" s="102"/>
      <c r="AP151" s="102"/>
      <c r="AQ151" s="102"/>
      <c r="AR151" s="102"/>
      <c r="AS151" s="102"/>
    </row>
    <row r="152" spans="3:45">
      <c r="C152" s="102"/>
      <c r="D152" s="102"/>
      <c r="E152" s="102"/>
      <c r="F152" s="103"/>
      <c r="G152" s="102"/>
      <c r="H152" s="102"/>
      <c r="I152" s="102"/>
      <c r="J152" s="102"/>
      <c r="K152" s="102"/>
      <c r="L152" s="102"/>
      <c r="M152" s="102"/>
      <c r="N152" s="102"/>
      <c r="O152" s="103"/>
      <c r="P152" s="102"/>
      <c r="Q152" s="102"/>
      <c r="R152" s="102"/>
      <c r="S152" s="102"/>
      <c r="T152" s="102"/>
      <c r="U152" s="102"/>
      <c r="V152" s="102"/>
      <c r="W152" s="102"/>
      <c r="X152" s="103"/>
      <c r="Y152" s="102"/>
      <c r="Z152" s="102"/>
      <c r="AA152" s="102"/>
      <c r="AB152" s="102"/>
      <c r="AC152" s="102"/>
      <c r="AD152" s="102"/>
      <c r="AE152" s="102"/>
      <c r="AF152" s="102"/>
      <c r="AG152" s="103"/>
      <c r="AH152" s="102"/>
      <c r="AI152" s="102"/>
      <c r="AJ152" s="102"/>
      <c r="AK152" s="102"/>
      <c r="AL152" s="102"/>
      <c r="AM152" s="102"/>
      <c r="AP152" s="102"/>
      <c r="AQ152" s="102"/>
      <c r="AR152" s="102"/>
      <c r="AS152" s="102"/>
    </row>
    <row r="153" spans="3:45">
      <c r="C153" s="102"/>
      <c r="D153" s="102"/>
      <c r="E153" s="102"/>
      <c r="F153" s="103"/>
      <c r="G153" s="102"/>
      <c r="H153" s="102"/>
      <c r="I153" s="102"/>
      <c r="J153" s="102"/>
      <c r="K153" s="102"/>
      <c r="L153" s="102"/>
      <c r="M153" s="102"/>
      <c r="N153" s="102"/>
      <c r="O153" s="103"/>
      <c r="P153" s="102"/>
      <c r="Q153" s="102"/>
      <c r="R153" s="102"/>
      <c r="S153" s="102"/>
      <c r="T153" s="102"/>
      <c r="U153" s="102"/>
      <c r="V153" s="102"/>
      <c r="W153" s="102"/>
      <c r="X153" s="103"/>
      <c r="Y153" s="102"/>
      <c r="Z153" s="102"/>
      <c r="AA153" s="102"/>
      <c r="AB153" s="102"/>
      <c r="AC153" s="102"/>
      <c r="AD153" s="102"/>
      <c r="AE153" s="102"/>
      <c r="AF153" s="102"/>
      <c r="AG153" s="103"/>
      <c r="AH153" s="102"/>
      <c r="AI153" s="102"/>
      <c r="AJ153" s="102"/>
      <c r="AK153" s="102"/>
      <c r="AL153" s="102"/>
      <c r="AM153" s="102"/>
      <c r="AP153" s="102"/>
      <c r="AQ153" s="102"/>
      <c r="AR153" s="102"/>
      <c r="AS153" s="102"/>
    </row>
    <row r="154" spans="3:45">
      <c r="C154" s="102"/>
      <c r="D154" s="102"/>
      <c r="E154" s="102"/>
      <c r="F154" s="103"/>
      <c r="G154" s="102"/>
      <c r="H154" s="102"/>
      <c r="I154" s="102"/>
      <c r="J154" s="102"/>
      <c r="K154" s="102"/>
      <c r="L154" s="102"/>
      <c r="M154" s="102"/>
      <c r="N154" s="102"/>
      <c r="O154" s="103"/>
      <c r="P154" s="102"/>
      <c r="Q154" s="102"/>
      <c r="R154" s="102"/>
      <c r="S154" s="102"/>
      <c r="T154" s="102"/>
      <c r="U154" s="102"/>
      <c r="V154" s="102"/>
      <c r="W154" s="102"/>
      <c r="X154" s="103"/>
      <c r="Y154" s="102"/>
      <c r="Z154" s="102"/>
      <c r="AA154" s="102"/>
      <c r="AB154" s="102"/>
      <c r="AC154" s="102"/>
      <c r="AD154" s="102"/>
      <c r="AE154" s="102"/>
      <c r="AF154" s="102"/>
      <c r="AG154" s="103"/>
      <c r="AH154" s="102"/>
      <c r="AI154" s="102"/>
      <c r="AJ154" s="102"/>
      <c r="AK154" s="102"/>
      <c r="AL154" s="102"/>
      <c r="AM154" s="102"/>
      <c r="AP154" s="102"/>
      <c r="AQ154" s="102"/>
      <c r="AR154" s="102"/>
      <c r="AS154" s="102"/>
    </row>
    <row r="155" spans="3:45">
      <c r="C155" s="102"/>
      <c r="D155" s="102"/>
      <c r="E155" s="102"/>
      <c r="F155" s="103"/>
      <c r="G155" s="102"/>
      <c r="H155" s="102"/>
      <c r="I155" s="102"/>
      <c r="J155" s="102"/>
      <c r="K155" s="102"/>
      <c r="L155" s="102"/>
      <c r="M155" s="102"/>
      <c r="N155" s="102"/>
      <c r="O155" s="103"/>
      <c r="P155" s="102"/>
      <c r="Q155" s="102"/>
      <c r="R155" s="102"/>
      <c r="S155" s="102"/>
      <c r="T155" s="102"/>
      <c r="U155" s="102"/>
      <c r="V155" s="102"/>
      <c r="W155" s="102"/>
      <c r="X155" s="103"/>
      <c r="Y155" s="102"/>
      <c r="Z155" s="102"/>
      <c r="AA155" s="102"/>
      <c r="AB155" s="102"/>
      <c r="AC155" s="102"/>
      <c r="AD155" s="102"/>
      <c r="AE155" s="102"/>
      <c r="AF155" s="102"/>
      <c r="AG155" s="103"/>
      <c r="AH155" s="102"/>
      <c r="AI155" s="102"/>
      <c r="AJ155" s="102"/>
      <c r="AK155" s="102"/>
      <c r="AL155" s="102"/>
      <c r="AM155" s="102"/>
      <c r="AP155" s="102"/>
      <c r="AQ155" s="102"/>
      <c r="AR155" s="102"/>
      <c r="AS155" s="102"/>
    </row>
    <row r="156" spans="3:45">
      <c r="C156" s="102"/>
      <c r="D156" s="102"/>
      <c r="E156" s="102"/>
      <c r="F156" s="103"/>
      <c r="G156" s="102"/>
      <c r="H156" s="102"/>
      <c r="I156" s="102"/>
      <c r="J156" s="102"/>
      <c r="K156" s="102"/>
      <c r="L156" s="102"/>
      <c r="M156" s="102"/>
      <c r="N156" s="102"/>
      <c r="O156" s="103"/>
      <c r="P156" s="102"/>
      <c r="Q156" s="102"/>
      <c r="R156" s="102"/>
      <c r="S156" s="102"/>
      <c r="T156" s="102"/>
      <c r="U156" s="102"/>
      <c r="V156" s="102"/>
      <c r="W156" s="102"/>
      <c r="X156" s="103"/>
      <c r="Y156" s="102"/>
      <c r="Z156" s="102"/>
      <c r="AA156" s="102"/>
      <c r="AB156" s="102"/>
      <c r="AC156" s="102"/>
      <c r="AD156" s="102"/>
      <c r="AE156" s="102"/>
      <c r="AF156" s="102"/>
      <c r="AG156" s="103"/>
      <c r="AH156" s="102"/>
      <c r="AI156" s="102"/>
      <c r="AJ156" s="102"/>
      <c r="AK156" s="102"/>
      <c r="AL156" s="102"/>
      <c r="AM156" s="102"/>
      <c r="AP156" s="102"/>
      <c r="AQ156" s="102"/>
      <c r="AR156" s="102"/>
      <c r="AS156" s="102"/>
    </row>
    <row r="157" spans="3:45">
      <c r="C157" s="102"/>
      <c r="D157" s="102"/>
      <c r="E157" s="102"/>
      <c r="F157" s="103"/>
      <c r="G157" s="102"/>
      <c r="H157" s="102"/>
      <c r="I157" s="102"/>
      <c r="J157" s="102"/>
      <c r="K157" s="102"/>
      <c r="L157" s="102"/>
      <c r="M157" s="102"/>
      <c r="N157" s="102"/>
      <c r="O157" s="103"/>
      <c r="P157" s="102"/>
      <c r="Q157" s="102"/>
      <c r="R157" s="102"/>
      <c r="S157" s="102"/>
      <c r="T157" s="102"/>
      <c r="U157" s="102"/>
      <c r="V157" s="102"/>
      <c r="W157" s="102"/>
      <c r="X157" s="103"/>
      <c r="Y157" s="102"/>
      <c r="Z157" s="102"/>
      <c r="AA157" s="102"/>
      <c r="AB157" s="102"/>
      <c r="AC157" s="102"/>
      <c r="AD157" s="102"/>
      <c r="AE157" s="102"/>
      <c r="AF157" s="102"/>
      <c r="AG157" s="103"/>
      <c r="AH157" s="102"/>
      <c r="AI157" s="102"/>
      <c r="AJ157" s="102"/>
      <c r="AK157" s="102"/>
      <c r="AL157" s="102"/>
      <c r="AM157" s="102"/>
      <c r="AP157" s="102"/>
      <c r="AQ157" s="102"/>
      <c r="AR157" s="102"/>
      <c r="AS157" s="102"/>
    </row>
    <row r="158" spans="3:45">
      <c r="C158" s="102"/>
      <c r="D158" s="102"/>
      <c r="E158" s="102"/>
      <c r="F158" s="103"/>
      <c r="G158" s="102"/>
      <c r="H158" s="102"/>
      <c r="I158" s="102"/>
      <c r="J158" s="102"/>
      <c r="K158" s="102"/>
      <c r="L158" s="102"/>
      <c r="M158" s="102"/>
      <c r="N158" s="102"/>
      <c r="O158" s="103"/>
      <c r="P158" s="102"/>
      <c r="Q158" s="102"/>
      <c r="R158" s="102"/>
      <c r="S158" s="102"/>
      <c r="T158" s="102"/>
      <c r="U158" s="102"/>
      <c r="V158" s="102"/>
      <c r="W158" s="102"/>
      <c r="X158" s="103"/>
      <c r="Y158" s="102"/>
      <c r="Z158" s="102"/>
      <c r="AA158" s="102"/>
      <c r="AB158" s="102"/>
      <c r="AC158" s="102"/>
      <c r="AD158" s="102"/>
      <c r="AE158" s="102"/>
      <c r="AF158" s="102"/>
      <c r="AG158" s="103"/>
      <c r="AH158" s="102"/>
      <c r="AI158" s="102"/>
      <c r="AJ158" s="102"/>
      <c r="AK158" s="102"/>
      <c r="AL158" s="102"/>
      <c r="AM158" s="102"/>
      <c r="AP158" s="102"/>
      <c r="AQ158" s="102"/>
      <c r="AR158" s="102"/>
      <c r="AS158" s="102"/>
    </row>
    <row r="159" spans="3:45">
      <c r="C159" s="102"/>
      <c r="D159" s="102"/>
      <c r="E159" s="102"/>
      <c r="F159" s="103"/>
      <c r="G159" s="102"/>
      <c r="H159" s="102"/>
      <c r="I159" s="102"/>
      <c r="J159" s="102"/>
      <c r="K159" s="102"/>
      <c r="L159" s="102"/>
      <c r="M159" s="102"/>
      <c r="N159" s="102"/>
      <c r="O159" s="103"/>
      <c r="P159" s="102"/>
      <c r="Q159" s="102"/>
      <c r="R159" s="102"/>
      <c r="S159" s="102"/>
      <c r="T159" s="102"/>
      <c r="U159" s="102"/>
      <c r="V159" s="102"/>
      <c r="W159" s="102"/>
      <c r="X159" s="103"/>
      <c r="Y159" s="102"/>
      <c r="Z159" s="102"/>
      <c r="AA159" s="102"/>
      <c r="AB159" s="102"/>
      <c r="AC159" s="102"/>
      <c r="AD159" s="102"/>
      <c r="AE159" s="102"/>
      <c r="AF159" s="102"/>
      <c r="AG159" s="103"/>
      <c r="AH159" s="102"/>
      <c r="AI159" s="102"/>
      <c r="AJ159" s="102"/>
      <c r="AK159" s="102"/>
      <c r="AL159" s="102"/>
      <c r="AM159" s="102"/>
      <c r="AP159" s="102"/>
      <c r="AQ159" s="102"/>
      <c r="AR159" s="102"/>
      <c r="AS159" s="102"/>
    </row>
    <row r="160" spans="3:45">
      <c r="C160" s="102"/>
      <c r="D160" s="102"/>
      <c r="E160" s="102"/>
      <c r="F160" s="103"/>
      <c r="G160" s="102"/>
      <c r="H160" s="102"/>
      <c r="I160" s="102"/>
      <c r="J160" s="102"/>
      <c r="K160" s="102"/>
      <c r="L160" s="102"/>
      <c r="M160" s="102"/>
      <c r="N160" s="102"/>
      <c r="O160" s="103"/>
      <c r="P160" s="102"/>
      <c r="Q160" s="102"/>
      <c r="R160" s="102"/>
      <c r="S160" s="102"/>
      <c r="T160" s="102"/>
      <c r="U160" s="102"/>
      <c r="V160" s="102"/>
      <c r="W160" s="102"/>
      <c r="X160" s="103"/>
      <c r="Y160" s="102"/>
      <c r="Z160" s="102"/>
      <c r="AA160" s="102"/>
      <c r="AB160" s="102"/>
      <c r="AC160" s="102"/>
      <c r="AD160" s="102"/>
      <c r="AE160" s="102"/>
      <c r="AF160" s="102"/>
      <c r="AG160" s="103"/>
      <c r="AH160" s="102"/>
      <c r="AI160" s="102"/>
      <c r="AJ160" s="102"/>
      <c r="AK160" s="102"/>
      <c r="AL160" s="102"/>
      <c r="AM160" s="102"/>
      <c r="AP160" s="102"/>
      <c r="AQ160" s="102"/>
      <c r="AR160" s="102"/>
      <c r="AS160" s="102"/>
    </row>
    <row r="161" spans="3:45">
      <c r="C161" s="102"/>
      <c r="D161" s="102"/>
      <c r="E161" s="102"/>
      <c r="F161" s="103"/>
      <c r="G161" s="102"/>
      <c r="H161" s="102"/>
      <c r="I161" s="102"/>
      <c r="J161" s="102"/>
      <c r="K161" s="102"/>
      <c r="L161" s="102"/>
      <c r="M161" s="102"/>
      <c r="N161" s="102"/>
      <c r="O161" s="103"/>
      <c r="P161" s="102"/>
      <c r="Q161" s="102"/>
      <c r="R161" s="102"/>
      <c r="S161" s="102"/>
      <c r="T161" s="102"/>
      <c r="U161" s="102"/>
      <c r="V161" s="102"/>
      <c r="W161" s="102"/>
      <c r="X161" s="103"/>
      <c r="Y161" s="102"/>
      <c r="Z161" s="102"/>
      <c r="AA161" s="102"/>
      <c r="AB161" s="102"/>
      <c r="AC161" s="102"/>
      <c r="AD161" s="102"/>
      <c r="AE161" s="102"/>
      <c r="AF161" s="102"/>
      <c r="AG161" s="103"/>
      <c r="AH161" s="102"/>
      <c r="AI161" s="102"/>
      <c r="AJ161" s="102"/>
      <c r="AK161" s="102"/>
      <c r="AL161" s="102"/>
      <c r="AM161" s="102"/>
      <c r="AP161" s="102"/>
      <c r="AQ161" s="102"/>
      <c r="AR161" s="102"/>
      <c r="AS161" s="102"/>
    </row>
    <row r="162" spans="3:45">
      <c r="C162" s="102"/>
      <c r="D162" s="102"/>
      <c r="E162" s="102"/>
      <c r="F162" s="103"/>
      <c r="G162" s="102"/>
      <c r="H162" s="102"/>
      <c r="I162" s="102"/>
      <c r="J162" s="102"/>
      <c r="K162" s="102"/>
      <c r="L162" s="102"/>
      <c r="M162" s="102"/>
      <c r="N162" s="102"/>
      <c r="O162" s="103"/>
      <c r="P162" s="102"/>
      <c r="Q162" s="102"/>
      <c r="R162" s="102"/>
      <c r="S162" s="102"/>
      <c r="T162" s="102"/>
      <c r="U162" s="102"/>
      <c r="V162" s="102"/>
      <c r="W162" s="102"/>
      <c r="X162" s="103"/>
      <c r="Y162" s="102"/>
      <c r="Z162" s="102"/>
      <c r="AA162" s="102"/>
      <c r="AB162" s="102"/>
      <c r="AC162" s="102"/>
      <c r="AD162" s="102"/>
      <c r="AE162" s="102"/>
      <c r="AF162" s="102"/>
      <c r="AG162" s="103"/>
      <c r="AH162" s="102"/>
      <c r="AI162" s="102"/>
      <c r="AJ162" s="102"/>
      <c r="AK162" s="102"/>
      <c r="AL162" s="102"/>
      <c r="AM162" s="102"/>
      <c r="AP162" s="102"/>
      <c r="AQ162" s="102"/>
      <c r="AR162" s="102"/>
      <c r="AS162" s="102"/>
    </row>
    <row r="163" spans="3:45">
      <c r="C163" s="102"/>
      <c r="D163" s="102"/>
      <c r="E163" s="102"/>
      <c r="F163" s="103"/>
      <c r="G163" s="102"/>
      <c r="H163" s="102"/>
      <c r="I163" s="102"/>
      <c r="J163" s="102"/>
      <c r="K163" s="102"/>
      <c r="L163" s="102"/>
      <c r="M163" s="102"/>
      <c r="N163" s="102"/>
      <c r="O163" s="103"/>
      <c r="P163" s="102"/>
      <c r="Q163" s="102"/>
      <c r="R163" s="102"/>
      <c r="S163" s="102"/>
      <c r="T163" s="102"/>
      <c r="U163" s="102"/>
      <c r="V163" s="102"/>
      <c r="W163" s="102"/>
      <c r="X163" s="103"/>
      <c r="Y163" s="102"/>
      <c r="Z163" s="102"/>
      <c r="AA163" s="102"/>
      <c r="AB163" s="102"/>
      <c r="AC163" s="102"/>
      <c r="AD163" s="102"/>
      <c r="AE163" s="102"/>
      <c r="AF163" s="102"/>
      <c r="AG163" s="103"/>
      <c r="AH163" s="102"/>
      <c r="AI163" s="102"/>
      <c r="AJ163" s="102"/>
      <c r="AK163" s="102"/>
      <c r="AL163" s="102"/>
      <c r="AM163" s="102"/>
      <c r="AP163" s="102"/>
      <c r="AQ163" s="102"/>
      <c r="AR163" s="102"/>
      <c r="AS163" s="102"/>
    </row>
    <row r="164" spans="3:45">
      <c r="C164" s="102"/>
      <c r="D164" s="102"/>
      <c r="E164" s="102"/>
      <c r="F164" s="103"/>
      <c r="G164" s="102"/>
      <c r="H164" s="102"/>
      <c r="I164" s="102"/>
      <c r="J164" s="102"/>
      <c r="K164" s="102"/>
      <c r="L164" s="102"/>
      <c r="M164" s="102"/>
      <c r="N164" s="102"/>
      <c r="O164" s="103"/>
      <c r="P164" s="102"/>
      <c r="Q164" s="102"/>
      <c r="R164" s="102"/>
      <c r="S164" s="102"/>
      <c r="T164" s="102"/>
      <c r="U164" s="102"/>
      <c r="V164" s="102"/>
      <c r="W164" s="102"/>
      <c r="X164" s="103"/>
      <c r="Y164" s="102"/>
      <c r="Z164" s="102"/>
      <c r="AA164" s="102"/>
      <c r="AB164" s="102"/>
      <c r="AC164" s="102"/>
      <c r="AD164" s="102"/>
      <c r="AE164" s="102"/>
      <c r="AF164" s="102"/>
      <c r="AG164" s="103"/>
      <c r="AH164" s="102"/>
      <c r="AI164" s="102"/>
      <c r="AJ164" s="102"/>
      <c r="AK164" s="102"/>
      <c r="AL164" s="102"/>
      <c r="AM164" s="102"/>
      <c r="AP164" s="102"/>
      <c r="AQ164" s="102"/>
      <c r="AR164" s="102"/>
      <c r="AS164" s="102"/>
    </row>
    <row r="165" spans="3:45">
      <c r="C165" s="102"/>
      <c r="D165" s="102"/>
      <c r="E165" s="102"/>
      <c r="F165" s="103"/>
      <c r="G165" s="102"/>
      <c r="H165" s="102"/>
      <c r="I165" s="102"/>
      <c r="J165" s="102"/>
      <c r="K165" s="102"/>
      <c r="L165" s="102"/>
      <c r="M165" s="102"/>
      <c r="N165" s="102"/>
      <c r="O165" s="103"/>
      <c r="P165" s="102"/>
      <c r="Q165" s="102"/>
      <c r="R165" s="102"/>
      <c r="S165" s="102"/>
      <c r="T165" s="102"/>
      <c r="U165" s="102"/>
      <c r="V165" s="102"/>
      <c r="W165" s="102"/>
      <c r="X165" s="103"/>
      <c r="Y165" s="102"/>
      <c r="Z165" s="102"/>
      <c r="AA165" s="102"/>
      <c r="AB165" s="102"/>
      <c r="AC165" s="102"/>
      <c r="AD165" s="102"/>
      <c r="AE165" s="102"/>
      <c r="AF165" s="102"/>
      <c r="AG165" s="103"/>
      <c r="AH165" s="102"/>
      <c r="AI165" s="102"/>
      <c r="AJ165" s="102"/>
      <c r="AK165" s="102"/>
      <c r="AL165" s="102"/>
      <c r="AM165" s="102"/>
      <c r="AP165" s="102"/>
      <c r="AQ165" s="102"/>
      <c r="AR165" s="102"/>
      <c r="AS165" s="102"/>
    </row>
    <row r="166" spans="3:45">
      <c r="C166" s="102"/>
      <c r="D166" s="102"/>
      <c r="E166" s="102"/>
      <c r="F166" s="103"/>
      <c r="G166" s="102"/>
      <c r="H166" s="102"/>
      <c r="I166" s="102"/>
      <c r="J166" s="102"/>
      <c r="K166" s="102"/>
      <c r="L166" s="102"/>
      <c r="M166" s="102"/>
      <c r="N166" s="102"/>
      <c r="O166" s="103"/>
      <c r="P166" s="102"/>
      <c r="Q166" s="102"/>
      <c r="R166" s="102"/>
      <c r="S166" s="102"/>
      <c r="T166" s="102"/>
      <c r="U166" s="102"/>
      <c r="V166" s="102"/>
      <c r="W166" s="102"/>
      <c r="X166" s="103"/>
      <c r="Y166" s="102"/>
      <c r="Z166" s="102"/>
      <c r="AA166" s="102"/>
      <c r="AB166" s="102"/>
      <c r="AC166" s="102"/>
      <c r="AD166" s="102"/>
      <c r="AE166" s="102"/>
      <c r="AF166" s="102"/>
      <c r="AG166" s="103"/>
      <c r="AH166" s="102"/>
      <c r="AI166" s="102"/>
      <c r="AJ166" s="102"/>
      <c r="AK166" s="102"/>
      <c r="AL166" s="102"/>
      <c r="AM166" s="102"/>
      <c r="AP166" s="102"/>
      <c r="AQ166" s="102"/>
      <c r="AR166" s="102"/>
      <c r="AS166" s="102"/>
    </row>
    <row r="167" spans="3:45">
      <c r="C167" s="102"/>
      <c r="D167" s="102"/>
      <c r="E167" s="102"/>
      <c r="F167" s="103"/>
      <c r="G167" s="102"/>
      <c r="H167" s="102"/>
      <c r="I167" s="102"/>
      <c r="J167" s="102"/>
      <c r="K167" s="102"/>
      <c r="L167" s="102"/>
      <c r="M167" s="102"/>
      <c r="N167" s="102"/>
      <c r="O167" s="103"/>
      <c r="P167" s="102"/>
      <c r="Q167" s="102"/>
      <c r="R167" s="102"/>
      <c r="S167" s="102"/>
      <c r="T167" s="102"/>
      <c r="U167" s="102"/>
      <c r="V167" s="102"/>
      <c r="W167" s="102"/>
      <c r="X167" s="103"/>
      <c r="Y167" s="102"/>
      <c r="Z167" s="102"/>
      <c r="AA167" s="102"/>
      <c r="AB167" s="102"/>
      <c r="AC167" s="102"/>
      <c r="AD167" s="102"/>
      <c r="AE167" s="102"/>
      <c r="AF167" s="102"/>
      <c r="AG167" s="103"/>
      <c r="AH167" s="102"/>
      <c r="AI167" s="102"/>
      <c r="AJ167" s="102"/>
      <c r="AK167" s="102"/>
      <c r="AL167" s="102"/>
      <c r="AM167" s="102"/>
      <c r="AP167" s="102"/>
      <c r="AQ167" s="102"/>
      <c r="AR167" s="102"/>
      <c r="AS167" s="102"/>
    </row>
    <row r="168" spans="3:45">
      <c r="C168" s="102"/>
      <c r="D168" s="102"/>
      <c r="E168" s="102"/>
      <c r="F168" s="103"/>
      <c r="G168" s="102"/>
      <c r="H168" s="102"/>
      <c r="I168" s="102"/>
      <c r="J168" s="102"/>
      <c r="K168" s="102"/>
      <c r="L168" s="102"/>
      <c r="M168" s="102"/>
      <c r="N168" s="102"/>
      <c r="O168" s="103"/>
      <c r="P168" s="102"/>
      <c r="Q168" s="102"/>
      <c r="R168" s="102"/>
      <c r="S168" s="102"/>
      <c r="T168" s="102"/>
      <c r="U168" s="102"/>
      <c r="V168" s="102"/>
      <c r="W168" s="102"/>
      <c r="X168" s="103"/>
      <c r="Y168" s="102"/>
      <c r="Z168" s="102"/>
      <c r="AA168" s="102"/>
      <c r="AB168" s="102"/>
      <c r="AC168" s="102"/>
      <c r="AD168" s="102"/>
      <c r="AE168" s="102"/>
      <c r="AF168" s="102"/>
      <c r="AG168" s="103"/>
      <c r="AH168" s="102"/>
      <c r="AI168" s="102"/>
      <c r="AJ168" s="102"/>
      <c r="AK168" s="102"/>
      <c r="AL168" s="102"/>
      <c r="AM168" s="102"/>
      <c r="AP168" s="102"/>
      <c r="AQ168" s="102"/>
      <c r="AR168" s="102"/>
      <c r="AS168" s="102"/>
    </row>
    <row r="169" spans="3:45">
      <c r="C169" s="102"/>
      <c r="D169" s="102"/>
      <c r="E169" s="102"/>
      <c r="F169" s="103"/>
      <c r="G169" s="102"/>
      <c r="H169" s="102"/>
      <c r="I169" s="102"/>
      <c r="J169" s="102"/>
      <c r="K169" s="102"/>
      <c r="L169" s="102"/>
      <c r="M169" s="102"/>
      <c r="N169" s="102"/>
      <c r="O169" s="103"/>
      <c r="P169" s="102"/>
      <c r="Q169" s="102"/>
      <c r="R169" s="102"/>
      <c r="S169" s="102"/>
      <c r="T169" s="102"/>
      <c r="U169" s="102"/>
      <c r="V169" s="102"/>
      <c r="W169" s="102"/>
      <c r="X169" s="103"/>
      <c r="Y169" s="102"/>
      <c r="Z169" s="102"/>
      <c r="AA169" s="102"/>
      <c r="AB169" s="102"/>
      <c r="AC169" s="102"/>
      <c r="AD169" s="102"/>
      <c r="AE169" s="102"/>
      <c r="AF169" s="102"/>
      <c r="AG169" s="103"/>
      <c r="AH169" s="102"/>
      <c r="AI169" s="102"/>
      <c r="AJ169" s="102"/>
      <c r="AK169" s="102"/>
      <c r="AL169" s="102"/>
      <c r="AM169" s="102"/>
      <c r="AP169" s="102"/>
      <c r="AQ169" s="102"/>
      <c r="AR169" s="102"/>
      <c r="AS169" s="102"/>
    </row>
    <row r="170" spans="3:45">
      <c r="C170" s="102"/>
      <c r="D170" s="102"/>
      <c r="E170" s="102"/>
      <c r="F170" s="103"/>
      <c r="G170" s="102"/>
      <c r="H170" s="102"/>
      <c r="I170" s="102"/>
      <c r="J170" s="102"/>
      <c r="K170" s="102"/>
      <c r="L170" s="102"/>
      <c r="M170" s="102"/>
      <c r="N170" s="102"/>
      <c r="O170" s="103"/>
      <c r="P170" s="102"/>
      <c r="Q170" s="102"/>
      <c r="R170" s="102"/>
      <c r="S170" s="102"/>
      <c r="T170" s="102"/>
      <c r="U170" s="102"/>
      <c r="V170" s="102"/>
      <c r="W170" s="102"/>
      <c r="X170" s="103"/>
      <c r="Y170" s="102"/>
      <c r="Z170" s="102"/>
      <c r="AA170" s="102"/>
      <c r="AB170" s="102"/>
      <c r="AC170" s="102"/>
      <c r="AD170" s="102"/>
      <c r="AE170" s="102"/>
      <c r="AF170" s="102"/>
      <c r="AG170" s="103"/>
      <c r="AH170" s="102"/>
      <c r="AI170" s="102"/>
      <c r="AJ170" s="102"/>
      <c r="AK170" s="102"/>
      <c r="AL170" s="102"/>
      <c r="AM170" s="102"/>
      <c r="AP170" s="102"/>
      <c r="AQ170" s="102"/>
      <c r="AR170" s="102"/>
      <c r="AS170" s="102"/>
    </row>
    <row r="171" spans="3:45">
      <c r="C171" s="102"/>
      <c r="D171" s="102"/>
      <c r="E171" s="102"/>
      <c r="F171" s="103"/>
      <c r="G171" s="102"/>
      <c r="H171" s="102"/>
      <c r="I171" s="102"/>
      <c r="J171" s="102"/>
      <c r="K171" s="102"/>
      <c r="L171" s="102"/>
      <c r="M171" s="102"/>
      <c r="N171" s="102"/>
      <c r="O171" s="103"/>
      <c r="P171" s="102"/>
      <c r="Q171" s="102"/>
      <c r="R171" s="102"/>
      <c r="S171" s="102"/>
      <c r="T171" s="102"/>
      <c r="U171" s="102"/>
      <c r="V171" s="102"/>
      <c r="W171" s="102"/>
      <c r="X171" s="103"/>
      <c r="Y171" s="102"/>
      <c r="Z171" s="102"/>
      <c r="AA171" s="102"/>
      <c r="AB171" s="102"/>
      <c r="AC171" s="102"/>
      <c r="AD171" s="102"/>
      <c r="AE171" s="102"/>
      <c r="AF171" s="102"/>
      <c r="AG171" s="103"/>
      <c r="AH171" s="102"/>
      <c r="AI171" s="102"/>
      <c r="AJ171" s="102"/>
      <c r="AK171" s="102"/>
      <c r="AL171" s="102"/>
      <c r="AM171" s="102"/>
      <c r="AP171" s="102"/>
      <c r="AQ171" s="102"/>
      <c r="AR171" s="102"/>
      <c r="AS171" s="102"/>
    </row>
    <row r="172" spans="3:45">
      <c r="C172" s="102"/>
      <c r="D172" s="102"/>
      <c r="E172" s="102"/>
      <c r="F172" s="103"/>
      <c r="G172" s="102"/>
      <c r="H172" s="102"/>
      <c r="I172" s="102"/>
      <c r="J172" s="102"/>
      <c r="K172" s="102"/>
      <c r="L172" s="102"/>
      <c r="M172" s="102"/>
      <c r="N172" s="102"/>
      <c r="O172" s="103"/>
      <c r="P172" s="102"/>
      <c r="Q172" s="102"/>
      <c r="R172" s="102"/>
      <c r="S172" s="102"/>
      <c r="T172" s="102"/>
      <c r="U172" s="102"/>
      <c r="V172" s="102"/>
      <c r="W172" s="102"/>
      <c r="X172" s="103"/>
      <c r="Y172" s="102"/>
      <c r="Z172" s="102"/>
      <c r="AA172" s="102"/>
      <c r="AB172" s="102"/>
      <c r="AC172" s="102"/>
      <c r="AD172" s="102"/>
      <c r="AE172" s="102"/>
      <c r="AF172" s="102"/>
      <c r="AG172" s="103"/>
      <c r="AH172" s="102"/>
      <c r="AI172" s="102"/>
      <c r="AJ172" s="102"/>
      <c r="AK172" s="102"/>
      <c r="AL172" s="102"/>
      <c r="AM172" s="102"/>
      <c r="AP172" s="102"/>
      <c r="AQ172" s="102"/>
      <c r="AR172" s="102"/>
      <c r="AS172" s="102"/>
    </row>
    <row r="173" spans="3:45">
      <c r="C173" s="102"/>
      <c r="D173" s="102"/>
      <c r="E173" s="102"/>
      <c r="F173" s="103"/>
      <c r="G173" s="102"/>
      <c r="H173" s="102"/>
      <c r="I173" s="102"/>
      <c r="J173" s="102"/>
      <c r="K173" s="102"/>
      <c r="L173" s="102"/>
      <c r="M173" s="102"/>
      <c r="N173" s="102"/>
      <c r="O173" s="103"/>
      <c r="P173" s="102"/>
      <c r="Q173" s="102"/>
      <c r="R173" s="102"/>
      <c r="S173" s="102"/>
      <c r="T173" s="102"/>
      <c r="U173" s="102"/>
      <c r="V173" s="102"/>
      <c r="W173" s="102"/>
      <c r="X173" s="103"/>
      <c r="Y173" s="102"/>
      <c r="Z173" s="102"/>
      <c r="AA173" s="102"/>
      <c r="AB173" s="102"/>
      <c r="AC173" s="102"/>
      <c r="AD173" s="102"/>
      <c r="AE173" s="102"/>
      <c r="AF173" s="102"/>
      <c r="AG173" s="103"/>
      <c r="AH173" s="102"/>
      <c r="AI173" s="102"/>
      <c r="AJ173" s="102"/>
      <c r="AK173" s="102"/>
      <c r="AL173" s="102"/>
      <c r="AM173" s="102"/>
      <c r="AP173" s="102"/>
      <c r="AQ173" s="102"/>
      <c r="AR173" s="102"/>
      <c r="AS173" s="102"/>
    </row>
    <row r="174" spans="3:45">
      <c r="C174" s="102"/>
      <c r="D174" s="102"/>
      <c r="E174" s="102"/>
      <c r="F174" s="103"/>
      <c r="G174" s="102"/>
      <c r="H174" s="102"/>
      <c r="I174" s="102"/>
      <c r="J174" s="102"/>
      <c r="K174" s="102"/>
      <c r="L174" s="102"/>
      <c r="M174" s="102"/>
      <c r="N174" s="102"/>
      <c r="O174" s="103"/>
      <c r="P174" s="102"/>
      <c r="Q174" s="102"/>
      <c r="R174" s="102"/>
      <c r="S174" s="102"/>
      <c r="T174" s="102"/>
      <c r="U174" s="102"/>
      <c r="V174" s="102"/>
      <c r="W174" s="102"/>
      <c r="X174" s="103"/>
      <c r="Y174" s="102"/>
      <c r="Z174" s="102"/>
      <c r="AA174" s="102"/>
      <c r="AB174" s="102"/>
      <c r="AC174" s="102"/>
      <c r="AD174" s="102"/>
      <c r="AE174" s="102"/>
      <c r="AF174" s="102"/>
      <c r="AG174" s="103"/>
      <c r="AH174" s="102"/>
      <c r="AI174" s="102"/>
      <c r="AJ174" s="102"/>
      <c r="AK174" s="102"/>
      <c r="AL174" s="102"/>
      <c r="AM174" s="102"/>
      <c r="AP174" s="102"/>
      <c r="AQ174" s="102"/>
      <c r="AR174" s="102"/>
      <c r="AS174" s="102"/>
    </row>
    <row r="175" spans="3:45">
      <c r="C175" s="102"/>
      <c r="D175" s="102"/>
      <c r="E175" s="102"/>
      <c r="F175" s="103"/>
      <c r="G175" s="102"/>
      <c r="H175" s="102"/>
      <c r="I175" s="102"/>
      <c r="J175" s="102"/>
      <c r="K175" s="102"/>
      <c r="L175" s="102"/>
      <c r="M175" s="102"/>
      <c r="N175" s="102"/>
      <c r="O175" s="103"/>
      <c r="P175" s="102"/>
      <c r="Q175" s="102"/>
      <c r="R175" s="102"/>
      <c r="S175" s="102"/>
      <c r="T175" s="102"/>
      <c r="U175" s="102"/>
      <c r="V175" s="102"/>
      <c r="W175" s="102"/>
      <c r="X175" s="103"/>
      <c r="Y175" s="102"/>
      <c r="Z175" s="102"/>
      <c r="AA175" s="102"/>
      <c r="AB175" s="102"/>
      <c r="AC175" s="102"/>
      <c r="AD175" s="102"/>
      <c r="AE175" s="102"/>
      <c r="AF175" s="102"/>
      <c r="AG175" s="103"/>
      <c r="AH175" s="102"/>
      <c r="AI175" s="102"/>
      <c r="AJ175" s="102"/>
      <c r="AK175" s="102"/>
      <c r="AL175" s="102"/>
      <c r="AM175" s="102"/>
      <c r="AP175" s="102"/>
      <c r="AQ175" s="102"/>
      <c r="AR175" s="102"/>
      <c r="AS175" s="102"/>
    </row>
    <row r="176" spans="3:45">
      <c r="C176" s="102"/>
      <c r="D176" s="102"/>
      <c r="E176" s="102"/>
      <c r="F176" s="103"/>
      <c r="G176" s="102"/>
      <c r="H176" s="102"/>
      <c r="I176" s="102"/>
      <c r="J176" s="102"/>
      <c r="K176" s="102"/>
      <c r="L176" s="102"/>
      <c r="M176" s="102"/>
      <c r="N176" s="102"/>
      <c r="O176" s="103"/>
      <c r="P176" s="102"/>
      <c r="Q176" s="102"/>
      <c r="R176" s="102"/>
      <c r="S176" s="102"/>
      <c r="T176" s="102"/>
      <c r="U176" s="102"/>
      <c r="V176" s="102"/>
      <c r="W176" s="102"/>
      <c r="X176" s="103"/>
      <c r="Y176" s="102"/>
      <c r="Z176" s="102"/>
      <c r="AA176" s="102"/>
      <c r="AB176" s="102"/>
      <c r="AC176" s="102"/>
      <c r="AD176" s="102"/>
      <c r="AE176" s="102"/>
      <c r="AF176" s="102"/>
      <c r="AG176" s="103"/>
      <c r="AH176" s="102"/>
      <c r="AI176" s="102"/>
      <c r="AJ176" s="102"/>
      <c r="AK176" s="102"/>
      <c r="AL176" s="102"/>
      <c r="AM176" s="102"/>
      <c r="AP176" s="102"/>
      <c r="AQ176" s="102"/>
      <c r="AR176" s="102"/>
      <c r="AS176" s="102"/>
    </row>
    <row r="177" spans="3:45">
      <c r="C177" s="102"/>
      <c r="D177" s="102"/>
      <c r="E177" s="102"/>
      <c r="F177" s="103"/>
      <c r="G177" s="102"/>
      <c r="H177" s="102"/>
      <c r="I177" s="102"/>
      <c r="J177" s="102"/>
      <c r="K177" s="102"/>
      <c r="L177" s="102"/>
      <c r="M177" s="102"/>
      <c r="N177" s="102"/>
      <c r="O177" s="103"/>
      <c r="P177" s="102"/>
      <c r="Q177" s="102"/>
      <c r="R177" s="102"/>
      <c r="S177" s="102"/>
      <c r="T177" s="102"/>
      <c r="U177" s="102"/>
      <c r="V177" s="102"/>
      <c r="W177" s="102"/>
      <c r="X177" s="103"/>
      <c r="Y177" s="102"/>
      <c r="Z177" s="102"/>
      <c r="AA177" s="102"/>
      <c r="AB177" s="102"/>
      <c r="AC177" s="102"/>
      <c r="AD177" s="102"/>
      <c r="AE177" s="102"/>
      <c r="AF177" s="102"/>
      <c r="AG177" s="103"/>
      <c r="AH177" s="102"/>
      <c r="AI177" s="102"/>
      <c r="AJ177" s="102"/>
      <c r="AK177" s="102"/>
      <c r="AL177" s="102"/>
      <c r="AM177" s="102"/>
      <c r="AP177" s="102"/>
      <c r="AQ177" s="102"/>
      <c r="AR177" s="102"/>
      <c r="AS177" s="102"/>
    </row>
    <row r="178" spans="3:45">
      <c r="C178" s="102"/>
      <c r="D178" s="102"/>
      <c r="E178" s="102"/>
      <c r="F178" s="103"/>
      <c r="G178" s="102"/>
      <c r="H178" s="102"/>
      <c r="I178" s="102"/>
      <c r="J178" s="102"/>
      <c r="K178" s="102"/>
      <c r="L178" s="102"/>
      <c r="M178" s="102"/>
      <c r="N178" s="102"/>
      <c r="O178" s="103"/>
      <c r="P178" s="102"/>
      <c r="Q178" s="102"/>
      <c r="R178" s="102"/>
      <c r="S178" s="102"/>
      <c r="T178" s="102"/>
      <c r="U178" s="102"/>
      <c r="V178" s="102"/>
      <c r="W178" s="102"/>
      <c r="X178" s="103"/>
      <c r="Y178" s="102"/>
      <c r="Z178" s="102"/>
      <c r="AA178" s="102"/>
      <c r="AB178" s="102"/>
      <c r="AC178" s="102"/>
      <c r="AD178" s="102"/>
      <c r="AE178" s="102"/>
      <c r="AF178" s="102"/>
      <c r="AG178" s="103"/>
      <c r="AH178" s="102"/>
      <c r="AI178" s="102"/>
      <c r="AJ178" s="102"/>
      <c r="AK178" s="102"/>
      <c r="AL178" s="102"/>
      <c r="AM178" s="102"/>
      <c r="AP178" s="102"/>
      <c r="AQ178" s="102"/>
      <c r="AR178" s="102"/>
      <c r="AS178" s="102"/>
    </row>
    <row r="179" spans="3:45">
      <c r="C179" s="102"/>
      <c r="D179" s="102"/>
      <c r="E179" s="102"/>
      <c r="F179" s="103"/>
      <c r="G179" s="102"/>
      <c r="H179" s="102"/>
      <c r="I179" s="102"/>
      <c r="J179" s="102"/>
      <c r="K179" s="102"/>
      <c r="L179" s="102"/>
      <c r="M179" s="102"/>
      <c r="N179" s="102"/>
      <c r="O179" s="103"/>
      <c r="P179" s="102"/>
      <c r="Q179" s="102"/>
      <c r="R179" s="102"/>
      <c r="S179" s="102"/>
      <c r="T179" s="102"/>
      <c r="U179" s="102"/>
      <c r="V179" s="102"/>
      <c r="W179" s="102"/>
      <c r="X179" s="103"/>
      <c r="Y179" s="102"/>
      <c r="Z179" s="102"/>
      <c r="AA179" s="102"/>
      <c r="AB179" s="102"/>
      <c r="AC179" s="102"/>
      <c r="AD179" s="102"/>
      <c r="AE179" s="102"/>
      <c r="AF179" s="102"/>
      <c r="AG179" s="103"/>
      <c r="AH179" s="102"/>
      <c r="AI179" s="102"/>
      <c r="AJ179" s="102"/>
      <c r="AK179" s="102"/>
      <c r="AL179" s="102"/>
      <c r="AM179" s="102"/>
      <c r="AP179" s="102"/>
      <c r="AQ179" s="102"/>
      <c r="AR179" s="102"/>
      <c r="AS179" s="102"/>
    </row>
    <row r="180" spans="3:45">
      <c r="C180" s="102"/>
      <c r="D180" s="102"/>
      <c r="E180" s="102"/>
      <c r="F180" s="103"/>
      <c r="G180" s="102"/>
      <c r="H180" s="102"/>
      <c r="I180" s="102"/>
      <c r="J180" s="102"/>
      <c r="K180" s="102"/>
      <c r="L180" s="102"/>
      <c r="M180" s="102"/>
      <c r="N180" s="102"/>
      <c r="O180" s="103"/>
      <c r="P180" s="102"/>
      <c r="Q180" s="102"/>
      <c r="R180" s="102"/>
      <c r="S180" s="102"/>
      <c r="T180" s="102"/>
      <c r="U180" s="102"/>
      <c r="V180" s="102"/>
      <c r="W180" s="102"/>
      <c r="X180" s="103"/>
      <c r="Y180" s="102"/>
      <c r="Z180" s="102"/>
      <c r="AA180" s="102"/>
      <c r="AB180" s="102"/>
      <c r="AC180" s="102"/>
      <c r="AD180" s="102"/>
      <c r="AE180" s="102"/>
      <c r="AF180" s="102"/>
      <c r="AG180" s="103"/>
      <c r="AH180" s="102"/>
      <c r="AI180" s="102"/>
      <c r="AJ180" s="102"/>
      <c r="AK180" s="102"/>
      <c r="AL180" s="102"/>
      <c r="AM180" s="102"/>
      <c r="AP180" s="102"/>
      <c r="AQ180" s="102"/>
      <c r="AR180" s="102"/>
      <c r="AS180" s="102"/>
    </row>
    <row r="181" spans="3:45">
      <c r="C181" s="102"/>
      <c r="D181" s="102"/>
      <c r="E181" s="102"/>
      <c r="F181" s="103"/>
      <c r="G181" s="102"/>
      <c r="H181" s="102"/>
      <c r="I181" s="102"/>
      <c r="J181" s="102"/>
      <c r="K181" s="102"/>
      <c r="L181" s="102"/>
      <c r="M181" s="102"/>
      <c r="N181" s="102"/>
      <c r="O181" s="103"/>
      <c r="P181" s="102"/>
      <c r="Q181" s="102"/>
      <c r="R181" s="102"/>
      <c r="S181" s="102"/>
      <c r="T181" s="102"/>
      <c r="U181" s="102"/>
      <c r="V181" s="102"/>
      <c r="W181" s="102"/>
      <c r="X181" s="103"/>
      <c r="Y181" s="102"/>
      <c r="Z181" s="102"/>
      <c r="AA181" s="102"/>
      <c r="AB181" s="102"/>
      <c r="AC181" s="102"/>
      <c r="AD181" s="102"/>
      <c r="AE181" s="102"/>
      <c r="AF181" s="102"/>
      <c r="AG181" s="103"/>
      <c r="AH181" s="102"/>
      <c r="AI181" s="102"/>
      <c r="AJ181" s="102"/>
      <c r="AK181" s="102"/>
      <c r="AL181" s="102"/>
      <c r="AM181" s="102"/>
      <c r="AP181" s="102"/>
      <c r="AQ181" s="102"/>
      <c r="AR181" s="102"/>
      <c r="AS181" s="102"/>
    </row>
    <row r="182" spans="3:45">
      <c r="C182" s="102"/>
      <c r="D182" s="102"/>
      <c r="E182" s="102"/>
      <c r="F182" s="103"/>
      <c r="G182" s="102"/>
      <c r="H182" s="102"/>
      <c r="I182" s="102"/>
      <c r="J182" s="102"/>
      <c r="K182" s="102"/>
      <c r="L182" s="102"/>
      <c r="M182" s="102"/>
      <c r="N182" s="102"/>
      <c r="O182" s="103"/>
      <c r="P182" s="102"/>
      <c r="Q182" s="102"/>
      <c r="R182" s="102"/>
      <c r="S182" s="102"/>
      <c r="T182" s="102"/>
      <c r="U182" s="102"/>
      <c r="V182" s="102"/>
      <c r="W182" s="102"/>
      <c r="X182" s="103"/>
      <c r="Y182" s="102"/>
      <c r="Z182" s="102"/>
      <c r="AA182" s="102"/>
      <c r="AB182" s="102"/>
      <c r="AC182" s="102"/>
      <c r="AD182" s="102"/>
      <c r="AE182" s="102"/>
      <c r="AF182" s="102"/>
      <c r="AG182" s="103"/>
      <c r="AH182" s="102"/>
      <c r="AI182" s="102"/>
      <c r="AJ182" s="102"/>
      <c r="AK182" s="102"/>
      <c r="AL182" s="102"/>
      <c r="AM182" s="102"/>
      <c r="AP182" s="102"/>
      <c r="AQ182" s="102"/>
      <c r="AR182" s="102"/>
      <c r="AS182" s="102"/>
    </row>
    <row r="183" spans="3:45">
      <c r="C183" s="102"/>
      <c r="D183" s="102"/>
      <c r="E183" s="102"/>
      <c r="F183" s="103"/>
      <c r="G183" s="102"/>
      <c r="H183" s="102"/>
      <c r="I183" s="102"/>
      <c r="J183" s="102"/>
      <c r="K183" s="102"/>
      <c r="L183" s="102"/>
      <c r="M183" s="102"/>
      <c r="N183" s="102"/>
      <c r="O183" s="103"/>
      <c r="P183" s="102"/>
      <c r="Q183" s="102"/>
      <c r="R183" s="102"/>
      <c r="S183" s="102"/>
      <c r="T183" s="102"/>
      <c r="U183" s="102"/>
      <c r="V183" s="102"/>
      <c r="W183" s="102"/>
      <c r="X183" s="103"/>
      <c r="Y183" s="102"/>
      <c r="Z183" s="102"/>
      <c r="AA183" s="102"/>
      <c r="AB183" s="102"/>
      <c r="AC183" s="102"/>
      <c r="AD183" s="102"/>
      <c r="AE183" s="102"/>
      <c r="AF183" s="102"/>
      <c r="AG183" s="103"/>
      <c r="AH183" s="102"/>
      <c r="AI183" s="102"/>
      <c r="AJ183" s="102"/>
      <c r="AK183" s="102"/>
      <c r="AL183" s="102"/>
      <c r="AM183" s="102"/>
      <c r="AP183" s="102"/>
      <c r="AQ183" s="102"/>
      <c r="AR183" s="102"/>
      <c r="AS183" s="102"/>
    </row>
    <row r="184" spans="3:45">
      <c r="C184" s="102"/>
      <c r="D184" s="102"/>
      <c r="E184" s="102"/>
      <c r="F184" s="103"/>
      <c r="G184" s="102"/>
      <c r="H184" s="102"/>
      <c r="I184" s="102"/>
      <c r="J184" s="102"/>
      <c r="K184" s="102"/>
      <c r="L184" s="102"/>
      <c r="M184" s="102"/>
      <c r="N184" s="102"/>
      <c r="O184" s="103"/>
      <c r="P184" s="102"/>
      <c r="Q184" s="102"/>
      <c r="R184" s="102"/>
      <c r="S184" s="102"/>
      <c r="T184" s="102"/>
      <c r="U184" s="102"/>
      <c r="V184" s="102"/>
      <c r="W184" s="102"/>
      <c r="X184" s="103"/>
      <c r="Y184" s="102"/>
      <c r="Z184" s="102"/>
      <c r="AA184" s="102"/>
      <c r="AB184" s="102"/>
      <c r="AC184" s="102"/>
      <c r="AD184" s="102"/>
      <c r="AE184" s="102"/>
      <c r="AF184" s="102"/>
      <c r="AG184" s="103"/>
      <c r="AH184" s="102"/>
      <c r="AI184" s="102"/>
      <c r="AJ184" s="102"/>
      <c r="AK184" s="102"/>
      <c r="AL184" s="102"/>
      <c r="AM184" s="102"/>
      <c r="AP184" s="102"/>
      <c r="AQ184" s="102"/>
      <c r="AR184" s="102"/>
      <c r="AS184" s="102"/>
    </row>
    <row r="185" spans="3:45">
      <c r="C185" s="102"/>
      <c r="D185" s="102"/>
      <c r="E185" s="102"/>
      <c r="F185" s="103"/>
      <c r="G185" s="102"/>
      <c r="H185" s="102"/>
      <c r="I185" s="102"/>
      <c r="J185" s="102"/>
      <c r="K185" s="102"/>
      <c r="L185" s="102"/>
      <c r="M185" s="102"/>
      <c r="N185" s="102"/>
      <c r="O185" s="103"/>
      <c r="P185" s="102"/>
      <c r="Q185" s="102"/>
      <c r="R185" s="102"/>
      <c r="S185" s="102"/>
      <c r="T185" s="102"/>
      <c r="U185" s="102"/>
      <c r="V185" s="102"/>
      <c r="W185" s="102"/>
      <c r="X185" s="103"/>
      <c r="Y185" s="102"/>
      <c r="Z185" s="102"/>
      <c r="AA185" s="102"/>
      <c r="AB185" s="102"/>
      <c r="AC185" s="102"/>
      <c r="AD185" s="102"/>
      <c r="AE185" s="102"/>
      <c r="AF185" s="102"/>
      <c r="AG185" s="103"/>
      <c r="AH185" s="102"/>
      <c r="AI185" s="102"/>
      <c r="AJ185" s="102"/>
      <c r="AK185" s="102"/>
      <c r="AL185" s="102"/>
      <c r="AM185" s="102"/>
      <c r="AP185" s="102"/>
      <c r="AQ185" s="102"/>
      <c r="AR185" s="102"/>
      <c r="AS185" s="102"/>
    </row>
    <row r="186" spans="3:45">
      <c r="C186" s="102"/>
      <c r="D186" s="102"/>
      <c r="E186" s="102"/>
      <c r="F186" s="103"/>
      <c r="G186" s="102"/>
      <c r="H186" s="102"/>
      <c r="I186" s="102"/>
      <c r="J186" s="102"/>
      <c r="K186" s="102"/>
      <c r="L186" s="102"/>
      <c r="M186" s="102"/>
      <c r="N186" s="102"/>
      <c r="O186" s="103"/>
      <c r="P186" s="102"/>
      <c r="Q186" s="102"/>
      <c r="R186" s="102"/>
      <c r="S186" s="102"/>
      <c r="T186" s="102"/>
      <c r="U186" s="102"/>
      <c r="V186" s="102"/>
      <c r="W186" s="102"/>
      <c r="X186" s="103"/>
      <c r="Y186" s="102"/>
      <c r="Z186" s="102"/>
      <c r="AA186" s="102"/>
      <c r="AB186" s="102"/>
      <c r="AC186" s="102"/>
      <c r="AD186" s="102"/>
      <c r="AE186" s="102"/>
      <c r="AF186" s="102"/>
      <c r="AG186" s="103"/>
      <c r="AH186" s="102"/>
      <c r="AI186" s="102"/>
      <c r="AJ186" s="102"/>
      <c r="AK186" s="102"/>
      <c r="AL186" s="102"/>
      <c r="AM186" s="102"/>
      <c r="AP186" s="102"/>
      <c r="AQ186" s="102"/>
      <c r="AR186" s="102"/>
      <c r="AS186" s="102"/>
    </row>
    <row r="187" spans="3:45">
      <c r="C187" s="102"/>
      <c r="D187" s="102"/>
      <c r="E187" s="102"/>
      <c r="F187" s="103"/>
      <c r="G187" s="102"/>
      <c r="H187" s="102"/>
      <c r="I187" s="102"/>
      <c r="J187" s="102"/>
      <c r="K187" s="102"/>
      <c r="L187" s="102"/>
      <c r="M187" s="102"/>
      <c r="N187" s="102"/>
      <c r="O187" s="103"/>
      <c r="P187" s="102"/>
      <c r="Q187" s="102"/>
      <c r="R187" s="102"/>
      <c r="S187" s="102"/>
      <c r="T187" s="102"/>
      <c r="U187" s="102"/>
      <c r="V187" s="102"/>
      <c r="W187" s="102"/>
      <c r="X187" s="103"/>
      <c r="Y187" s="102"/>
      <c r="Z187" s="102"/>
      <c r="AA187" s="102"/>
      <c r="AB187" s="102"/>
      <c r="AC187" s="102"/>
      <c r="AD187" s="102"/>
      <c r="AE187" s="102"/>
      <c r="AF187" s="102"/>
      <c r="AG187" s="103"/>
      <c r="AH187" s="102"/>
      <c r="AI187" s="102"/>
      <c r="AJ187" s="102"/>
      <c r="AK187" s="102"/>
      <c r="AL187" s="102"/>
      <c r="AM187" s="102"/>
      <c r="AP187" s="102"/>
      <c r="AQ187" s="102"/>
      <c r="AR187" s="102"/>
      <c r="AS187" s="102"/>
    </row>
    <row r="188" spans="3:45">
      <c r="C188" s="102"/>
      <c r="D188" s="102"/>
      <c r="E188" s="102"/>
      <c r="F188" s="103"/>
      <c r="G188" s="102"/>
      <c r="H188" s="102"/>
      <c r="I188" s="102"/>
      <c r="J188" s="102"/>
      <c r="K188" s="102"/>
      <c r="L188" s="102"/>
      <c r="M188" s="102"/>
      <c r="N188" s="102"/>
      <c r="O188" s="103"/>
      <c r="P188" s="102"/>
      <c r="Q188" s="102"/>
      <c r="R188" s="102"/>
      <c r="S188" s="102"/>
      <c r="T188" s="102"/>
      <c r="U188" s="102"/>
      <c r="V188" s="102"/>
      <c r="W188" s="102"/>
      <c r="X188" s="103"/>
      <c r="Y188" s="102"/>
      <c r="Z188" s="102"/>
      <c r="AA188" s="102"/>
      <c r="AB188" s="102"/>
      <c r="AC188" s="102"/>
      <c r="AD188" s="102"/>
      <c r="AE188" s="102"/>
      <c r="AF188" s="102"/>
      <c r="AG188" s="103"/>
      <c r="AH188" s="102"/>
      <c r="AI188" s="102"/>
      <c r="AJ188" s="102"/>
      <c r="AK188" s="102"/>
      <c r="AL188" s="102"/>
      <c r="AM188" s="102"/>
      <c r="AP188" s="102"/>
      <c r="AQ188" s="102"/>
      <c r="AR188" s="102"/>
      <c r="AS188" s="102"/>
    </row>
    <row r="189" spans="3:45">
      <c r="C189" s="102"/>
      <c r="D189" s="102"/>
      <c r="E189" s="102"/>
      <c r="F189" s="103"/>
      <c r="G189" s="102"/>
      <c r="H189" s="102"/>
      <c r="I189" s="102"/>
      <c r="J189" s="102"/>
      <c r="K189" s="102"/>
      <c r="L189" s="102"/>
      <c r="M189" s="102"/>
      <c r="N189" s="102"/>
      <c r="O189" s="103"/>
      <c r="P189" s="102"/>
      <c r="Q189" s="102"/>
      <c r="R189" s="102"/>
      <c r="S189" s="102"/>
      <c r="T189" s="102"/>
      <c r="U189" s="102"/>
      <c r="V189" s="102"/>
      <c r="W189" s="102"/>
      <c r="X189" s="103"/>
      <c r="Y189" s="102"/>
      <c r="Z189" s="102"/>
      <c r="AA189" s="102"/>
      <c r="AB189" s="102"/>
      <c r="AC189" s="102"/>
      <c r="AD189" s="102"/>
      <c r="AE189" s="102"/>
      <c r="AF189" s="102"/>
      <c r="AG189" s="103"/>
      <c r="AH189" s="102"/>
      <c r="AI189" s="102"/>
      <c r="AJ189" s="102"/>
      <c r="AK189" s="102"/>
      <c r="AL189" s="102"/>
      <c r="AM189" s="102"/>
      <c r="AP189" s="102"/>
      <c r="AQ189" s="102"/>
      <c r="AR189" s="102"/>
      <c r="AS189" s="102"/>
    </row>
    <row r="190" spans="3:45">
      <c r="C190" s="102"/>
      <c r="D190" s="102"/>
      <c r="E190" s="102"/>
      <c r="F190" s="103"/>
      <c r="G190" s="102"/>
      <c r="H190" s="102"/>
      <c r="I190" s="102"/>
      <c r="J190" s="102"/>
      <c r="K190" s="102"/>
      <c r="L190" s="102"/>
      <c r="M190" s="102"/>
      <c r="N190" s="102"/>
      <c r="O190" s="103"/>
      <c r="P190" s="102"/>
      <c r="Q190" s="102"/>
      <c r="R190" s="102"/>
      <c r="S190" s="102"/>
      <c r="T190" s="102"/>
      <c r="U190" s="102"/>
      <c r="V190" s="102"/>
      <c r="W190" s="102"/>
      <c r="X190" s="103"/>
      <c r="Y190" s="102"/>
      <c r="Z190" s="102"/>
      <c r="AA190" s="102"/>
      <c r="AB190" s="102"/>
      <c r="AC190" s="102"/>
      <c r="AD190" s="102"/>
      <c r="AE190" s="102"/>
      <c r="AF190" s="102"/>
      <c r="AG190" s="103"/>
      <c r="AH190" s="102"/>
      <c r="AI190" s="102"/>
      <c r="AJ190" s="102"/>
      <c r="AK190" s="102"/>
      <c r="AL190" s="102"/>
      <c r="AM190" s="102"/>
      <c r="AP190" s="102"/>
      <c r="AQ190" s="102"/>
      <c r="AR190" s="102"/>
      <c r="AS190" s="102"/>
    </row>
    <row r="191" spans="3:45">
      <c r="C191" s="102"/>
      <c r="D191" s="102"/>
      <c r="E191" s="102"/>
      <c r="F191" s="103"/>
      <c r="G191" s="102"/>
      <c r="H191" s="102"/>
      <c r="I191" s="102"/>
      <c r="J191" s="102"/>
      <c r="K191" s="102"/>
      <c r="L191" s="102"/>
      <c r="M191" s="102"/>
      <c r="N191" s="102"/>
      <c r="O191" s="103"/>
      <c r="P191" s="102"/>
      <c r="Q191" s="102"/>
      <c r="R191" s="102"/>
      <c r="S191" s="102"/>
      <c r="T191" s="102"/>
      <c r="U191" s="102"/>
      <c r="V191" s="102"/>
      <c r="W191" s="102"/>
      <c r="X191" s="103"/>
      <c r="Y191" s="102"/>
      <c r="Z191" s="102"/>
      <c r="AA191" s="102"/>
      <c r="AB191" s="102"/>
      <c r="AC191" s="102"/>
      <c r="AD191" s="102"/>
      <c r="AE191" s="102"/>
      <c r="AF191" s="102"/>
      <c r="AG191" s="103"/>
      <c r="AH191" s="102"/>
      <c r="AI191" s="102"/>
      <c r="AJ191" s="102"/>
      <c r="AK191" s="102"/>
      <c r="AL191" s="102"/>
      <c r="AM191" s="102"/>
      <c r="AP191" s="102"/>
      <c r="AQ191" s="102"/>
      <c r="AR191" s="102"/>
      <c r="AS191" s="102"/>
    </row>
    <row r="192" spans="3:45">
      <c r="C192" s="102"/>
      <c r="D192" s="102"/>
      <c r="E192" s="102"/>
      <c r="F192" s="103"/>
      <c r="G192" s="102"/>
      <c r="H192" s="102"/>
      <c r="I192" s="102"/>
      <c r="J192" s="102"/>
      <c r="K192" s="102"/>
      <c r="L192" s="102"/>
      <c r="M192" s="102"/>
      <c r="N192" s="102"/>
      <c r="O192" s="103"/>
      <c r="P192" s="102"/>
      <c r="Q192" s="102"/>
      <c r="R192" s="102"/>
      <c r="S192" s="102"/>
      <c r="T192" s="102"/>
      <c r="U192" s="102"/>
      <c r="V192" s="102"/>
      <c r="W192" s="102"/>
      <c r="X192" s="103"/>
      <c r="Y192" s="102"/>
      <c r="Z192" s="102"/>
      <c r="AA192" s="102"/>
      <c r="AB192" s="102"/>
      <c r="AC192" s="102"/>
      <c r="AD192" s="102"/>
      <c r="AE192" s="102"/>
      <c r="AF192" s="102"/>
      <c r="AG192" s="103"/>
      <c r="AH192" s="102"/>
      <c r="AI192" s="102"/>
      <c r="AJ192" s="102"/>
      <c r="AK192" s="102"/>
      <c r="AL192" s="102"/>
      <c r="AM192" s="102"/>
      <c r="AP192" s="102"/>
      <c r="AQ192" s="102"/>
      <c r="AR192" s="102"/>
      <c r="AS192" s="102"/>
    </row>
    <row r="193" spans="3:45">
      <c r="C193" s="102"/>
      <c r="D193" s="102"/>
      <c r="E193" s="102"/>
      <c r="F193" s="103"/>
      <c r="G193" s="102"/>
      <c r="H193" s="102"/>
      <c r="I193" s="102"/>
      <c r="J193" s="102"/>
      <c r="K193" s="102"/>
      <c r="L193" s="102"/>
      <c r="M193" s="102"/>
      <c r="N193" s="102"/>
      <c r="O193" s="103"/>
      <c r="P193" s="102"/>
      <c r="Q193" s="102"/>
      <c r="R193" s="102"/>
      <c r="S193" s="102"/>
      <c r="T193" s="102"/>
      <c r="U193" s="102"/>
      <c r="V193" s="102"/>
      <c r="W193" s="102"/>
      <c r="X193" s="103"/>
      <c r="Y193" s="102"/>
      <c r="Z193" s="102"/>
      <c r="AA193" s="102"/>
      <c r="AB193" s="102"/>
      <c r="AC193" s="102"/>
      <c r="AD193" s="102"/>
      <c r="AE193" s="102"/>
      <c r="AF193" s="102"/>
      <c r="AG193" s="103"/>
      <c r="AH193" s="102"/>
      <c r="AI193" s="102"/>
      <c r="AJ193" s="102"/>
      <c r="AK193" s="102"/>
      <c r="AL193" s="102"/>
      <c r="AM193" s="102"/>
      <c r="AP193" s="102"/>
      <c r="AQ193" s="102"/>
      <c r="AR193" s="102"/>
      <c r="AS193" s="102"/>
    </row>
    <row r="194" spans="3:45">
      <c r="C194" s="102"/>
      <c r="D194" s="102"/>
      <c r="E194" s="102"/>
      <c r="F194" s="103"/>
      <c r="G194" s="102"/>
      <c r="H194" s="102"/>
      <c r="I194" s="102"/>
      <c r="J194" s="102"/>
      <c r="K194" s="102"/>
      <c r="L194" s="102"/>
      <c r="M194" s="102"/>
      <c r="N194" s="102"/>
      <c r="O194" s="103"/>
      <c r="P194" s="102"/>
      <c r="Q194" s="102"/>
      <c r="R194" s="102"/>
      <c r="S194" s="102"/>
      <c r="T194" s="102"/>
      <c r="U194" s="102"/>
      <c r="V194" s="102"/>
      <c r="W194" s="102"/>
      <c r="X194" s="103"/>
      <c r="Y194" s="102"/>
      <c r="Z194" s="102"/>
      <c r="AA194" s="102"/>
      <c r="AB194" s="102"/>
      <c r="AC194" s="102"/>
      <c r="AD194" s="102"/>
      <c r="AE194" s="102"/>
      <c r="AF194" s="102"/>
      <c r="AG194" s="103"/>
      <c r="AH194" s="102"/>
      <c r="AI194" s="102"/>
      <c r="AJ194" s="102"/>
      <c r="AK194" s="102"/>
      <c r="AL194" s="102"/>
      <c r="AM194" s="102"/>
      <c r="AP194" s="102"/>
      <c r="AQ194" s="102"/>
      <c r="AR194" s="102"/>
      <c r="AS194" s="102"/>
    </row>
    <row r="195" spans="3:45">
      <c r="C195" s="102"/>
      <c r="D195" s="102"/>
      <c r="E195" s="102"/>
      <c r="F195" s="103"/>
      <c r="G195" s="102"/>
      <c r="H195" s="102"/>
      <c r="I195" s="102"/>
      <c r="J195" s="102"/>
      <c r="K195" s="102"/>
      <c r="L195" s="102"/>
      <c r="M195" s="102"/>
      <c r="N195" s="102"/>
      <c r="O195" s="103"/>
      <c r="P195" s="102"/>
      <c r="Q195" s="102"/>
      <c r="R195" s="102"/>
      <c r="S195" s="102"/>
      <c r="T195" s="102"/>
      <c r="U195" s="102"/>
      <c r="V195" s="102"/>
      <c r="W195" s="102"/>
      <c r="X195" s="103"/>
      <c r="Y195" s="102"/>
      <c r="Z195" s="102"/>
      <c r="AA195" s="102"/>
      <c r="AB195" s="102"/>
      <c r="AC195" s="102"/>
      <c r="AD195" s="102"/>
      <c r="AE195" s="102"/>
      <c r="AF195" s="102"/>
      <c r="AG195" s="103"/>
      <c r="AH195" s="102"/>
      <c r="AI195" s="102"/>
      <c r="AJ195" s="102"/>
      <c r="AK195" s="102"/>
      <c r="AL195" s="102"/>
      <c r="AM195" s="102"/>
      <c r="AP195" s="102"/>
      <c r="AQ195" s="102"/>
      <c r="AR195" s="102"/>
      <c r="AS195" s="102"/>
    </row>
    <row r="196" spans="3:45">
      <c r="C196" s="102"/>
      <c r="D196" s="102"/>
      <c r="E196" s="102"/>
      <c r="F196" s="103"/>
      <c r="G196" s="102"/>
      <c r="H196" s="102"/>
      <c r="I196" s="102"/>
      <c r="J196" s="102"/>
      <c r="K196" s="102"/>
      <c r="L196" s="102"/>
      <c r="M196" s="102"/>
      <c r="N196" s="102"/>
      <c r="O196" s="103"/>
      <c r="P196" s="102"/>
      <c r="Q196" s="102"/>
      <c r="R196" s="102"/>
      <c r="S196" s="102"/>
      <c r="T196" s="102"/>
      <c r="U196" s="102"/>
      <c r="V196" s="102"/>
      <c r="W196" s="102"/>
      <c r="X196" s="103"/>
      <c r="Y196" s="102"/>
      <c r="Z196" s="102"/>
      <c r="AA196" s="102"/>
      <c r="AB196" s="102"/>
      <c r="AC196" s="102"/>
      <c r="AD196" s="102"/>
      <c r="AE196" s="102"/>
      <c r="AF196" s="102"/>
      <c r="AG196" s="103"/>
      <c r="AH196" s="102"/>
      <c r="AI196" s="102"/>
      <c r="AJ196" s="102"/>
      <c r="AK196" s="102"/>
      <c r="AL196" s="102"/>
      <c r="AM196" s="102"/>
      <c r="AP196" s="102"/>
      <c r="AQ196" s="102"/>
      <c r="AR196" s="102"/>
      <c r="AS196" s="102"/>
    </row>
    <row r="197" spans="3:45">
      <c r="C197" s="102"/>
      <c r="D197" s="102"/>
      <c r="E197" s="102"/>
      <c r="F197" s="103"/>
      <c r="G197" s="102"/>
      <c r="H197" s="102"/>
      <c r="I197" s="102"/>
      <c r="J197" s="102"/>
      <c r="K197" s="102"/>
      <c r="L197" s="102"/>
      <c r="M197" s="102"/>
      <c r="N197" s="102"/>
      <c r="O197" s="103"/>
      <c r="P197" s="102"/>
      <c r="Q197" s="102"/>
      <c r="R197" s="102"/>
      <c r="S197" s="102"/>
      <c r="T197" s="102"/>
      <c r="U197" s="102"/>
      <c r="V197" s="102"/>
      <c r="W197" s="102"/>
      <c r="X197" s="103"/>
      <c r="Y197" s="102"/>
      <c r="Z197" s="102"/>
      <c r="AA197" s="102"/>
      <c r="AB197" s="102"/>
      <c r="AC197" s="102"/>
      <c r="AD197" s="102"/>
      <c r="AE197" s="102"/>
      <c r="AF197" s="102"/>
      <c r="AG197" s="103"/>
      <c r="AH197" s="102"/>
      <c r="AI197" s="102"/>
      <c r="AJ197" s="102"/>
      <c r="AK197" s="102"/>
      <c r="AL197" s="102"/>
      <c r="AM197" s="102"/>
      <c r="AP197" s="102"/>
      <c r="AQ197" s="102"/>
      <c r="AR197" s="102"/>
      <c r="AS197" s="102"/>
    </row>
    <row r="198" spans="3:45">
      <c r="C198" s="102"/>
      <c r="D198" s="102"/>
      <c r="E198" s="102"/>
      <c r="F198" s="103"/>
      <c r="G198" s="102"/>
      <c r="H198" s="102"/>
      <c r="I198" s="102"/>
      <c r="J198" s="102"/>
      <c r="K198" s="102"/>
      <c r="L198" s="102"/>
      <c r="M198" s="102"/>
      <c r="N198" s="102"/>
      <c r="O198" s="103"/>
      <c r="P198" s="102"/>
      <c r="Q198" s="102"/>
      <c r="R198" s="102"/>
      <c r="S198" s="102"/>
      <c r="T198" s="102"/>
      <c r="U198" s="102"/>
      <c r="V198" s="102"/>
      <c r="W198" s="102"/>
      <c r="X198" s="103"/>
      <c r="Y198" s="102"/>
      <c r="Z198" s="102"/>
      <c r="AA198" s="102"/>
      <c r="AB198" s="102"/>
      <c r="AC198" s="102"/>
      <c r="AD198" s="102"/>
      <c r="AE198" s="102"/>
      <c r="AF198" s="102"/>
      <c r="AG198" s="103"/>
      <c r="AH198" s="102"/>
      <c r="AI198" s="102"/>
      <c r="AJ198" s="102"/>
      <c r="AK198" s="102"/>
      <c r="AL198" s="102"/>
      <c r="AM198" s="102"/>
      <c r="AP198" s="102"/>
      <c r="AQ198" s="102"/>
      <c r="AR198" s="102"/>
      <c r="AS198" s="102"/>
    </row>
    <row r="199" spans="3:45">
      <c r="C199" s="102"/>
      <c r="D199" s="102"/>
      <c r="E199" s="102"/>
      <c r="F199" s="103"/>
      <c r="G199" s="102"/>
      <c r="H199" s="102"/>
      <c r="I199" s="102"/>
      <c r="J199" s="102"/>
      <c r="K199" s="102"/>
      <c r="L199" s="102"/>
      <c r="M199" s="102"/>
      <c r="N199" s="102"/>
      <c r="O199" s="103"/>
      <c r="P199" s="102"/>
      <c r="Q199" s="102"/>
      <c r="R199" s="102"/>
      <c r="S199" s="102"/>
      <c r="T199" s="102"/>
      <c r="U199" s="102"/>
      <c r="V199" s="102"/>
      <c r="W199" s="102"/>
      <c r="X199" s="103"/>
      <c r="Y199" s="102"/>
      <c r="Z199" s="102"/>
      <c r="AA199" s="102"/>
      <c r="AB199" s="102"/>
      <c r="AC199" s="102"/>
      <c r="AD199" s="102"/>
      <c r="AE199" s="102"/>
      <c r="AF199" s="102"/>
      <c r="AG199" s="103"/>
      <c r="AH199" s="102"/>
      <c r="AI199" s="102"/>
      <c r="AJ199" s="102"/>
      <c r="AK199" s="102"/>
      <c r="AL199" s="102"/>
      <c r="AM199" s="102"/>
      <c r="AP199" s="102"/>
      <c r="AQ199" s="102"/>
      <c r="AR199" s="102"/>
      <c r="AS199" s="102"/>
    </row>
    <row r="200" spans="3:45">
      <c r="C200" s="102"/>
      <c r="D200" s="102"/>
      <c r="E200" s="102"/>
      <c r="F200" s="103"/>
      <c r="G200" s="102"/>
      <c r="H200" s="102"/>
      <c r="I200" s="102"/>
      <c r="J200" s="102"/>
      <c r="K200" s="102"/>
      <c r="L200" s="102"/>
      <c r="M200" s="102"/>
      <c r="N200" s="102"/>
      <c r="O200" s="103"/>
      <c r="P200" s="102"/>
      <c r="Q200" s="102"/>
      <c r="R200" s="102"/>
      <c r="S200" s="102"/>
      <c r="T200" s="102"/>
      <c r="U200" s="102"/>
      <c r="V200" s="102"/>
      <c r="W200" s="102"/>
      <c r="X200" s="103"/>
      <c r="Y200" s="102"/>
      <c r="Z200" s="102"/>
      <c r="AA200" s="102"/>
      <c r="AB200" s="102"/>
      <c r="AC200" s="102"/>
      <c r="AD200" s="102"/>
      <c r="AE200" s="102"/>
      <c r="AF200" s="102"/>
      <c r="AG200" s="103"/>
      <c r="AH200" s="102"/>
      <c r="AI200" s="102"/>
      <c r="AJ200" s="102"/>
      <c r="AK200" s="102"/>
      <c r="AL200" s="102"/>
      <c r="AM200" s="102"/>
      <c r="AP200" s="102"/>
      <c r="AQ200" s="102"/>
      <c r="AR200" s="102"/>
      <c r="AS200" s="102"/>
    </row>
    <row r="201" spans="3:45">
      <c r="C201" s="102"/>
      <c r="D201" s="102"/>
      <c r="E201" s="102"/>
      <c r="F201" s="103"/>
      <c r="G201" s="102"/>
      <c r="H201" s="102"/>
      <c r="I201" s="102"/>
      <c r="J201" s="102"/>
      <c r="K201" s="102"/>
      <c r="L201" s="102"/>
      <c r="M201" s="102"/>
      <c r="N201" s="102"/>
      <c r="O201" s="103"/>
      <c r="P201" s="102"/>
      <c r="Q201" s="102"/>
      <c r="R201" s="102"/>
      <c r="S201" s="102"/>
      <c r="T201" s="102"/>
      <c r="U201" s="102"/>
      <c r="V201" s="102"/>
      <c r="W201" s="102"/>
      <c r="X201" s="103"/>
      <c r="Y201" s="102"/>
      <c r="Z201" s="102"/>
      <c r="AA201" s="102"/>
      <c r="AB201" s="102"/>
      <c r="AC201" s="102"/>
      <c r="AD201" s="102"/>
      <c r="AE201" s="102"/>
      <c r="AF201" s="102"/>
      <c r="AG201" s="103"/>
      <c r="AH201" s="102"/>
      <c r="AI201" s="102"/>
      <c r="AJ201" s="102"/>
      <c r="AK201" s="102"/>
      <c r="AL201" s="102"/>
      <c r="AM201" s="102"/>
      <c r="AP201" s="102"/>
      <c r="AQ201" s="102"/>
      <c r="AR201" s="102"/>
      <c r="AS201" s="102"/>
    </row>
    <row r="202" spans="3:45">
      <c r="C202" s="102"/>
      <c r="D202" s="102"/>
      <c r="E202" s="102"/>
      <c r="F202" s="103"/>
      <c r="G202" s="102"/>
      <c r="H202" s="102"/>
      <c r="I202" s="102"/>
      <c r="J202" s="102"/>
      <c r="K202" s="102"/>
      <c r="L202" s="102"/>
      <c r="M202" s="102"/>
      <c r="N202" s="102"/>
      <c r="O202" s="103"/>
      <c r="P202" s="102"/>
      <c r="Q202" s="102"/>
      <c r="R202" s="102"/>
      <c r="S202" s="102"/>
      <c r="T202" s="102"/>
      <c r="U202" s="102"/>
      <c r="V202" s="102"/>
      <c r="W202" s="102"/>
      <c r="X202" s="103"/>
      <c r="Y202" s="102"/>
      <c r="Z202" s="102"/>
      <c r="AA202" s="102"/>
      <c r="AB202" s="102"/>
      <c r="AC202" s="102"/>
      <c r="AD202" s="102"/>
      <c r="AE202" s="102"/>
      <c r="AF202" s="102"/>
      <c r="AG202" s="103"/>
      <c r="AH202" s="102"/>
      <c r="AI202" s="102"/>
      <c r="AJ202" s="102"/>
      <c r="AK202" s="102"/>
      <c r="AL202" s="102"/>
      <c r="AM202" s="102"/>
      <c r="AP202" s="102"/>
      <c r="AQ202" s="102"/>
      <c r="AR202" s="102"/>
      <c r="AS202" s="102"/>
    </row>
    <row r="203" spans="3:45">
      <c r="C203" s="102"/>
      <c r="D203" s="102"/>
      <c r="E203" s="102"/>
      <c r="F203" s="103"/>
      <c r="G203" s="102"/>
      <c r="H203" s="102"/>
      <c r="I203" s="102"/>
      <c r="J203" s="102"/>
      <c r="K203" s="102"/>
      <c r="L203" s="102"/>
      <c r="M203" s="102"/>
      <c r="N203" s="102"/>
      <c r="O203" s="103"/>
      <c r="P203" s="102"/>
      <c r="Q203" s="102"/>
      <c r="R203" s="102"/>
      <c r="S203" s="102"/>
      <c r="T203" s="102"/>
      <c r="U203" s="102"/>
      <c r="V203" s="102"/>
      <c r="W203" s="102"/>
      <c r="X203" s="103"/>
      <c r="Y203" s="102"/>
      <c r="Z203" s="102"/>
      <c r="AA203" s="102"/>
      <c r="AB203" s="102"/>
      <c r="AC203" s="102"/>
      <c r="AD203" s="102"/>
      <c r="AE203" s="102"/>
      <c r="AF203" s="102"/>
      <c r="AG203" s="103"/>
      <c r="AH203" s="102"/>
      <c r="AI203" s="102"/>
      <c r="AJ203" s="102"/>
      <c r="AK203" s="102"/>
      <c r="AL203" s="102"/>
      <c r="AM203" s="102"/>
      <c r="AP203" s="102"/>
      <c r="AQ203" s="102"/>
      <c r="AR203" s="102"/>
      <c r="AS203" s="102"/>
    </row>
    <row r="204" spans="3:45">
      <c r="C204" s="102"/>
      <c r="D204" s="102"/>
      <c r="E204" s="102"/>
      <c r="F204" s="103"/>
      <c r="G204" s="102"/>
      <c r="H204" s="102"/>
      <c r="I204" s="102"/>
      <c r="J204" s="102"/>
      <c r="K204" s="102"/>
      <c r="L204" s="102"/>
      <c r="M204" s="102"/>
      <c r="N204" s="102"/>
      <c r="O204" s="103"/>
      <c r="P204" s="102"/>
      <c r="Q204" s="102"/>
      <c r="R204" s="102"/>
      <c r="S204" s="102"/>
      <c r="T204" s="102"/>
      <c r="U204" s="102"/>
      <c r="V204" s="102"/>
      <c r="W204" s="102"/>
      <c r="X204" s="103"/>
      <c r="Y204" s="102"/>
      <c r="Z204" s="102"/>
      <c r="AA204" s="102"/>
      <c r="AB204" s="102"/>
      <c r="AC204" s="102"/>
      <c r="AD204" s="102"/>
      <c r="AE204" s="102"/>
      <c r="AF204" s="102"/>
      <c r="AG204" s="103"/>
      <c r="AH204" s="102"/>
      <c r="AI204" s="102"/>
      <c r="AJ204" s="102"/>
      <c r="AK204" s="102"/>
      <c r="AL204" s="102"/>
      <c r="AM204" s="102"/>
      <c r="AP204" s="102"/>
      <c r="AQ204" s="102"/>
      <c r="AR204" s="102"/>
      <c r="AS204" s="102"/>
    </row>
    <row r="205" spans="3:45">
      <c r="C205" s="102"/>
      <c r="D205" s="102"/>
      <c r="E205" s="102"/>
      <c r="F205" s="103"/>
      <c r="G205" s="102"/>
      <c r="H205" s="102"/>
      <c r="I205" s="102"/>
      <c r="J205" s="102"/>
      <c r="K205" s="102"/>
      <c r="L205" s="102"/>
      <c r="M205" s="102"/>
      <c r="N205" s="102"/>
      <c r="O205" s="103"/>
      <c r="P205" s="102"/>
      <c r="Q205" s="102"/>
      <c r="R205" s="102"/>
      <c r="S205" s="102"/>
      <c r="T205" s="102"/>
      <c r="U205" s="102"/>
      <c r="V205" s="102"/>
      <c r="W205" s="102"/>
      <c r="X205" s="103"/>
      <c r="Y205" s="102"/>
      <c r="Z205" s="102"/>
      <c r="AA205" s="102"/>
      <c r="AB205" s="102"/>
      <c r="AC205" s="102"/>
      <c r="AD205" s="102"/>
      <c r="AE205" s="102"/>
      <c r="AF205" s="102"/>
      <c r="AG205" s="103"/>
      <c r="AH205" s="102"/>
      <c r="AI205" s="102"/>
      <c r="AJ205" s="102"/>
      <c r="AK205" s="102"/>
      <c r="AL205" s="102"/>
      <c r="AM205" s="102"/>
      <c r="AP205" s="102"/>
      <c r="AQ205" s="102"/>
      <c r="AR205" s="102"/>
      <c r="AS205" s="102"/>
    </row>
    <row r="206" spans="3:45">
      <c r="C206" s="102"/>
      <c r="D206" s="102"/>
      <c r="E206" s="102"/>
      <c r="F206" s="103"/>
      <c r="G206" s="102"/>
      <c r="H206" s="102"/>
      <c r="I206" s="102"/>
      <c r="J206" s="102"/>
      <c r="K206" s="102"/>
      <c r="L206" s="102"/>
      <c r="M206" s="102"/>
      <c r="N206" s="102"/>
      <c r="O206" s="103"/>
      <c r="P206" s="102"/>
      <c r="Q206" s="102"/>
      <c r="R206" s="102"/>
      <c r="S206" s="102"/>
      <c r="T206" s="102"/>
      <c r="U206" s="102"/>
      <c r="V206" s="102"/>
      <c r="W206" s="102"/>
      <c r="X206" s="103"/>
      <c r="Y206" s="102"/>
      <c r="Z206" s="102"/>
      <c r="AA206" s="102"/>
      <c r="AB206" s="102"/>
      <c r="AC206" s="102"/>
      <c r="AD206" s="102"/>
      <c r="AE206" s="102"/>
      <c r="AF206" s="102"/>
      <c r="AG206" s="103"/>
      <c r="AH206" s="102"/>
      <c r="AI206" s="102"/>
      <c r="AJ206" s="102"/>
      <c r="AK206" s="102"/>
      <c r="AL206" s="102"/>
      <c r="AM206" s="102"/>
      <c r="AP206" s="102"/>
      <c r="AQ206" s="102"/>
      <c r="AR206" s="102"/>
      <c r="AS206" s="102"/>
    </row>
    <row r="207" spans="3:45">
      <c r="C207" s="102"/>
      <c r="D207" s="102"/>
      <c r="E207" s="102"/>
      <c r="F207" s="103"/>
      <c r="G207" s="102"/>
      <c r="H207" s="102"/>
      <c r="I207" s="102"/>
      <c r="J207" s="102"/>
      <c r="K207" s="102"/>
      <c r="L207" s="102"/>
      <c r="M207" s="102"/>
      <c r="N207" s="102"/>
      <c r="O207" s="103"/>
      <c r="P207" s="102"/>
      <c r="Q207" s="102"/>
      <c r="R207" s="102"/>
      <c r="S207" s="102"/>
      <c r="T207" s="102"/>
      <c r="U207" s="102"/>
      <c r="V207" s="102"/>
      <c r="W207" s="102"/>
      <c r="X207" s="103"/>
      <c r="Y207" s="102"/>
      <c r="Z207" s="102"/>
      <c r="AA207" s="102"/>
      <c r="AB207" s="102"/>
      <c r="AC207" s="102"/>
      <c r="AD207" s="102"/>
      <c r="AE207" s="102"/>
      <c r="AF207" s="102"/>
      <c r="AG207" s="103"/>
      <c r="AH207" s="102"/>
      <c r="AI207" s="102"/>
      <c r="AJ207" s="102"/>
      <c r="AK207" s="102"/>
      <c r="AL207" s="102"/>
      <c r="AM207" s="102"/>
      <c r="AP207" s="102"/>
      <c r="AQ207" s="102"/>
      <c r="AR207" s="102"/>
      <c r="AS207" s="102"/>
    </row>
    <row r="208" spans="3:45">
      <c r="C208" s="102"/>
      <c r="D208" s="102"/>
      <c r="E208" s="102"/>
      <c r="F208" s="103"/>
      <c r="G208" s="102"/>
      <c r="H208" s="102"/>
      <c r="I208" s="102"/>
      <c r="J208" s="102"/>
      <c r="K208" s="102"/>
      <c r="L208" s="102"/>
      <c r="M208" s="102"/>
      <c r="N208" s="102"/>
      <c r="O208" s="103"/>
      <c r="P208" s="102"/>
      <c r="Q208" s="102"/>
      <c r="R208" s="102"/>
      <c r="S208" s="102"/>
      <c r="T208" s="102"/>
      <c r="U208" s="102"/>
      <c r="V208" s="102"/>
      <c r="W208" s="102"/>
      <c r="X208" s="103"/>
      <c r="Y208" s="102"/>
      <c r="Z208" s="102"/>
      <c r="AA208" s="102"/>
      <c r="AB208" s="102"/>
      <c r="AC208" s="102"/>
      <c r="AD208" s="102"/>
      <c r="AE208" s="102"/>
      <c r="AF208" s="102"/>
      <c r="AG208" s="103"/>
      <c r="AH208" s="102"/>
      <c r="AI208" s="102"/>
      <c r="AJ208" s="102"/>
      <c r="AK208" s="102"/>
      <c r="AL208" s="102"/>
      <c r="AM208" s="102"/>
      <c r="AP208" s="102"/>
      <c r="AQ208" s="102"/>
      <c r="AR208" s="102"/>
      <c r="AS208" s="102"/>
    </row>
    <row r="209" spans="3:45">
      <c r="C209" s="102"/>
      <c r="D209" s="102"/>
      <c r="E209" s="102"/>
      <c r="F209" s="103"/>
      <c r="G209" s="102"/>
      <c r="H209" s="102"/>
      <c r="I209" s="102"/>
      <c r="J209" s="102"/>
      <c r="K209" s="102"/>
      <c r="L209" s="102"/>
      <c r="M209" s="102"/>
      <c r="N209" s="102"/>
      <c r="O209" s="103"/>
      <c r="P209" s="102"/>
      <c r="Q209" s="102"/>
      <c r="R209" s="102"/>
      <c r="S209" s="102"/>
      <c r="T209" s="102"/>
      <c r="U209" s="102"/>
      <c r="V209" s="102"/>
      <c r="W209" s="102"/>
      <c r="X209" s="103"/>
      <c r="Y209" s="102"/>
      <c r="Z209" s="102"/>
      <c r="AA209" s="102"/>
      <c r="AB209" s="102"/>
      <c r="AC209" s="102"/>
      <c r="AD209" s="102"/>
      <c r="AE209" s="102"/>
      <c r="AF209" s="102"/>
      <c r="AG209" s="103"/>
      <c r="AH209" s="102"/>
      <c r="AI209" s="102"/>
      <c r="AJ209" s="102"/>
      <c r="AK209" s="102"/>
      <c r="AL209" s="102"/>
      <c r="AM209" s="102"/>
      <c r="AP209" s="102"/>
      <c r="AQ209" s="102"/>
      <c r="AR209" s="102"/>
      <c r="AS209" s="102"/>
    </row>
    <row r="210" spans="3:45">
      <c r="C210" s="102"/>
      <c r="D210" s="102"/>
      <c r="E210" s="102"/>
      <c r="F210" s="103"/>
      <c r="G210" s="102"/>
      <c r="H210" s="102"/>
      <c r="I210" s="102"/>
      <c r="J210" s="102"/>
      <c r="K210" s="102"/>
      <c r="L210" s="102"/>
      <c r="M210" s="102"/>
      <c r="N210" s="102"/>
      <c r="O210" s="103"/>
      <c r="P210" s="102"/>
      <c r="Q210" s="102"/>
      <c r="R210" s="102"/>
      <c r="S210" s="102"/>
      <c r="T210" s="102"/>
      <c r="U210" s="102"/>
      <c r="V210" s="102"/>
      <c r="W210" s="102"/>
      <c r="X210" s="103"/>
      <c r="Y210" s="102"/>
      <c r="Z210" s="102"/>
      <c r="AA210" s="102"/>
      <c r="AB210" s="102"/>
      <c r="AC210" s="102"/>
      <c r="AD210" s="102"/>
      <c r="AE210" s="102"/>
      <c r="AF210" s="102"/>
      <c r="AG210" s="103"/>
      <c r="AH210" s="102"/>
      <c r="AI210" s="102"/>
      <c r="AJ210" s="102"/>
      <c r="AK210" s="102"/>
      <c r="AL210" s="102"/>
      <c r="AM210" s="102"/>
      <c r="AP210" s="102"/>
      <c r="AQ210" s="102"/>
      <c r="AR210" s="102"/>
      <c r="AS210" s="102"/>
    </row>
    <row r="211" spans="3:45">
      <c r="C211" s="102"/>
      <c r="D211" s="102"/>
      <c r="E211" s="102"/>
      <c r="F211" s="103"/>
      <c r="G211" s="102"/>
      <c r="H211" s="102"/>
      <c r="I211" s="102"/>
      <c r="J211" s="102"/>
      <c r="K211" s="102"/>
      <c r="L211" s="102"/>
      <c r="M211" s="102"/>
      <c r="N211" s="102"/>
      <c r="O211" s="103"/>
      <c r="P211" s="102"/>
      <c r="Q211" s="102"/>
      <c r="R211" s="102"/>
      <c r="S211" s="102"/>
      <c r="T211" s="102"/>
      <c r="U211" s="102"/>
      <c r="V211" s="102"/>
      <c r="W211" s="102"/>
      <c r="X211" s="103"/>
      <c r="Y211" s="102"/>
      <c r="Z211" s="102"/>
      <c r="AA211" s="102"/>
      <c r="AB211" s="102"/>
      <c r="AC211" s="102"/>
      <c r="AD211" s="102"/>
      <c r="AE211" s="102"/>
      <c r="AF211" s="102"/>
      <c r="AG211" s="103"/>
      <c r="AH211" s="102"/>
      <c r="AI211" s="102"/>
      <c r="AJ211" s="102"/>
      <c r="AK211" s="102"/>
      <c r="AL211" s="102"/>
      <c r="AM211" s="102"/>
      <c r="AP211" s="102"/>
      <c r="AQ211" s="102"/>
      <c r="AR211" s="102"/>
      <c r="AS211" s="102"/>
    </row>
    <row r="212" spans="3:45">
      <c r="C212" s="102"/>
      <c r="D212" s="102"/>
      <c r="E212" s="102"/>
      <c r="F212" s="103"/>
      <c r="G212" s="102"/>
      <c r="H212" s="102"/>
      <c r="I212" s="102"/>
      <c r="J212" s="102"/>
      <c r="K212" s="102"/>
      <c r="L212" s="102"/>
      <c r="M212" s="102"/>
      <c r="N212" s="102"/>
      <c r="O212" s="103"/>
      <c r="P212" s="102"/>
      <c r="Q212" s="102"/>
      <c r="R212" s="102"/>
      <c r="S212" s="102"/>
      <c r="T212" s="102"/>
      <c r="U212" s="102"/>
      <c r="V212" s="102"/>
      <c r="W212" s="102"/>
      <c r="X212" s="103"/>
      <c r="Y212" s="102"/>
      <c r="Z212" s="102"/>
      <c r="AA212" s="102"/>
      <c r="AB212" s="102"/>
      <c r="AC212" s="102"/>
      <c r="AD212" s="102"/>
      <c r="AE212" s="102"/>
      <c r="AF212" s="102"/>
      <c r="AG212" s="103"/>
      <c r="AH212" s="102"/>
      <c r="AI212" s="102"/>
      <c r="AJ212" s="102"/>
      <c r="AK212" s="102"/>
      <c r="AL212" s="102"/>
      <c r="AM212" s="102"/>
      <c r="AP212" s="102"/>
      <c r="AQ212" s="102"/>
      <c r="AR212" s="102"/>
      <c r="AS212" s="102"/>
    </row>
    <row r="213" spans="3:45">
      <c r="C213" s="102"/>
      <c r="D213" s="102"/>
      <c r="E213" s="102"/>
      <c r="F213" s="103"/>
      <c r="G213" s="102"/>
      <c r="H213" s="102"/>
      <c r="I213" s="102"/>
      <c r="J213" s="102"/>
      <c r="K213" s="102"/>
      <c r="L213" s="102"/>
      <c r="M213" s="102"/>
      <c r="N213" s="102"/>
      <c r="O213" s="103"/>
      <c r="P213" s="102"/>
      <c r="Q213" s="102"/>
      <c r="R213" s="102"/>
      <c r="S213" s="102"/>
      <c r="T213" s="102"/>
      <c r="U213" s="102"/>
      <c r="V213" s="102"/>
      <c r="W213" s="102"/>
      <c r="X213" s="103"/>
      <c r="Y213" s="102"/>
      <c r="Z213" s="102"/>
      <c r="AA213" s="102"/>
      <c r="AB213" s="102"/>
      <c r="AC213" s="102"/>
      <c r="AD213" s="102"/>
      <c r="AE213" s="102"/>
      <c r="AF213" s="102"/>
      <c r="AG213" s="103"/>
      <c r="AH213" s="102"/>
      <c r="AI213" s="102"/>
      <c r="AJ213" s="102"/>
      <c r="AK213" s="102"/>
      <c r="AL213" s="102"/>
      <c r="AM213" s="102"/>
      <c r="AP213" s="102"/>
      <c r="AQ213" s="102"/>
      <c r="AR213" s="102"/>
      <c r="AS213" s="102"/>
    </row>
    <row r="214" spans="3:45">
      <c r="C214" s="102"/>
      <c r="D214" s="102"/>
      <c r="E214" s="102"/>
      <c r="F214" s="103"/>
      <c r="G214" s="102"/>
      <c r="H214" s="102"/>
      <c r="I214" s="102"/>
      <c r="J214" s="102"/>
      <c r="K214" s="102"/>
      <c r="L214" s="102"/>
      <c r="M214" s="102"/>
      <c r="N214" s="102"/>
      <c r="O214" s="103"/>
      <c r="P214" s="102"/>
      <c r="Q214" s="102"/>
      <c r="R214" s="102"/>
      <c r="S214" s="102"/>
      <c r="T214" s="102"/>
      <c r="U214" s="102"/>
      <c r="V214" s="102"/>
      <c r="W214" s="102"/>
      <c r="X214" s="103"/>
      <c r="Y214" s="102"/>
      <c r="Z214" s="102"/>
      <c r="AA214" s="102"/>
      <c r="AB214" s="102"/>
      <c r="AC214" s="102"/>
      <c r="AD214" s="102"/>
      <c r="AE214" s="102"/>
      <c r="AF214" s="102"/>
      <c r="AG214" s="103"/>
      <c r="AH214" s="102"/>
      <c r="AI214" s="102"/>
      <c r="AJ214" s="102"/>
      <c r="AK214" s="102"/>
      <c r="AL214" s="102"/>
      <c r="AM214" s="102"/>
      <c r="AP214" s="102"/>
      <c r="AQ214" s="102"/>
      <c r="AR214" s="102"/>
      <c r="AS214" s="102"/>
    </row>
    <row r="215" spans="3:45">
      <c r="C215" s="102"/>
      <c r="D215" s="102"/>
      <c r="E215" s="102"/>
      <c r="F215" s="103"/>
      <c r="G215" s="102"/>
      <c r="H215" s="102"/>
      <c r="I215" s="102"/>
      <c r="J215" s="102"/>
      <c r="K215" s="102"/>
      <c r="L215" s="102"/>
      <c r="M215" s="102"/>
      <c r="N215" s="102"/>
      <c r="O215" s="103"/>
      <c r="P215" s="102"/>
      <c r="Q215" s="102"/>
      <c r="R215" s="102"/>
      <c r="S215" s="102"/>
      <c r="T215" s="102"/>
      <c r="U215" s="102"/>
      <c r="V215" s="102"/>
      <c r="W215" s="102"/>
      <c r="X215" s="103"/>
      <c r="Y215" s="102"/>
      <c r="Z215" s="102"/>
      <c r="AA215" s="102"/>
      <c r="AB215" s="102"/>
      <c r="AC215" s="102"/>
      <c r="AD215" s="102"/>
      <c r="AE215" s="102"/>
      <c r="AF215" s="102"/>
      <c r="AG215" s="103"/>
      <c r="AH215" s="102"/>
      <c r="AI215" s="102"/>
      <c r="AJ215" s="102"/>
      <c r="AK215" s="102"/>
      <c r="AL215" s="102"/>
      <c r="AM215" s="102"/>
      <c r="AP215" s="102"/>
      <c r="AQ215" s="102"/>
      <c r="AR215" s="102"/>
      <c r="AS215" s="102"/>
    </row>
    <row r="216" spans="3:45">
      <c r="C216" s="102"/>
      <c r="D216" s="102"/>
      <c r="E216" s="102"/>
      <c r="F216" s="103"/>
      <c r="G216" s="102"/>
      <c r="H216" s="102"/>
      <c r="I216" s="102"/>
      <c r="J216" s="102"/>
      <c r="K216" s="102"/>
      <c r="L216" s="102"/>
      <c r="M216" s="102"/>
      <c r="N216" s="102"/>
      <c r="O216" s="103"/>
      <c r="P216" s="102"/>
      <c r="Q216" s="102"/>
      <c r="R216" s="102"/>
      <c r="S216" s="102"/>
      <c r="T216" s="102"/>
      <c r="U216" s="102"/>
      <c r="V216" s="102"/>
      <c r="W216" s="102"/>
      <c r="X216" s="103"/>
      <c r="Y216" s="102"/>
      <c r="Z216" s="102"/>
      <c r="AA216" s="102"/>
      <c r="AB216" s="102"/>
      <c r="AC216" s="102"/>
      <c r="AD216" s="102"/>
      <c r="AE216" s="102"/>
      <c r="AF216" s="102"/>
      <c r="AG216" s="103"/>
      <c r="AH216" s="102"/>
      <c r="AI216" s="102"/>
      <c r="AJ216" s="102"/>
      <c r="AK216" s="102"/>
      <c r="AL216" s="102"/>
      <c r="AM216" s="102"/>
      <c r="AP216" s="102"/>
      <c r="AQ216" s="102"/>
      <c r="AR216" s="102"/>
      <c r="AS216" s="102"/>
    </row>
    <row r="217" spans="3:45">
      <c r="C217" s="102"/>
      <c r="D217" s="102"/>
      <c r="E217" s="102"/>
      <c r="F217" s="103"/>
      <c r="G217" s="102"/>
      <c r="H217" s="102"/>
      <c r="I217" s="102"/>
      <c r="J217" s="102"/>
      <c r="K217" s="102"/>
      <c r="L217" s="102"/>
      <c r="M217" s="102"/>
      <c r="N217" s="102"/>
      <c r="O217" s="103"/>
      <c r="P217" s="102"/>
      <c r="Q217" s="102"/>
      <c r="R217" s="102"/>
      <c r="S217" s="102"/>
      <c r="T217" s="102"/>
      <c r="U217" s="102"/>
      <c r="V217" s="102"/>
      <c r="W217" s="102"/>
      <c r="X217" s="103"/>
      <c r="Y217" s="102"/>
      <c r="Z217" s="102"/>
      <c r="AA217" s="102"/>
      <c r="AB217" s="102"/>
      <c r="AC217" s="102"/>
      <c r="AD217" s="102"/>
      <c r="AE217" s="102"/>
      <c r="AF217" s="102"/>
      <c r="AG217" s="103"/>
      <c r="AH217" s="102"/>
      <c r="AI217" s="102"/>
      <c r="AJ217" s="102"/>
      <c r="AK217" s="102"/>
      <c r="AL217" s="102"/>
      <c r="AM217" s="102"/>
      <c r="AP217" s="102"/>
      <c r="AQ217" s="102"/>
      <c r="AR217" s="102"/>
      <c r="AS217" s="102"/>
    </row>
    <row r="218" spans="3:45">
      <c r="C218" s="102"/>
      <c r="D218" s="102"/>
      <c r="E218" s="102"/>
      <c r="F218" s="103"/>
      <c r="G218" s="102"/>
      <c r="H218" s="102"/>
      <c r="I218" s="102"/>
      <c r="J218" s="102"/>
      <c r="K218" s="102"/>
      <c r="L218" s="102"/>
      <c r="M218" s="102"/>
      <c r="N218" s="102"/>
      <c r="O218" s="103"/>
      <c r="P218" s="102"/>
      <c r="Q218" s="102"/>
      <c r="R218" s="102"/>
      <c r="S218" s="102"/>
      <c r="T218" s="102"/>
      <c r="U218" s="102"/>
      <c r="V218" s="102"/>
      <c r="W218" s="102"/>
      <c r="X218" s="103"/>
      <c r="Y218" s="102"/>
      <c r="Z218" s="102"/>
      <c r="AA218" s="102"/>
      <c r="AB218" s="102"/>
      <c r="AC218" s="102"/>
      <c r="AD218" s="102"/>
      <c r="AE218" s="102"/>
      <c r="AF218" s="102"/>
      <c r="AG218" s="103"/>
      <c r="AH218" s="102"/>
      <c r="AI218" s="102"/>
      <c r="AJ218" s="102"/>
      <c r="AK218" s="102"/>
      <c r="AL218" s="102"/>
      <c r="AM218" s="102"/>
      <c r="AP218" s="102"/>
      <c r="AQ218" s="102"/>
      <c r="AR218" s="102"/>
      <c r="AS218" s="102"/>
    </row>
    <row r="219" spans="3:45">
      <c r="C219" s="102"/>
      <c r="D219" s="102"/>
      <c r="E219" s="102"/>
      <c r="F219" s="103"/>
      <c r="G219" s="102"/>
      <c r="H219" s="102"/>
      <c r="I219" s="102"/>
      <c r="J219" s="102"/>
      <c r="K219" s="102"/>
      <c r="L219" s="102"/>
      <c r="M219" s="102"/>
      <c r="N219" s="102"/>
      <c r="O219" s="103"/>
      <c r="P219" s="102"/>
      <c r="Q219" s="102"/>
      <c r="R219" s="102"/>
      <c r="S219" s="102"/>
      <c r="T219" s="102"/>
      <c r="U219" s="102"/>
      <c r="V219" s="102"/>
      <c r="W219" s="102"/>
      <c r="X219" s="103"/>
      <c r="Y219" s="102"/>
      <c r="Z219" s="102"/>
      <c r="AA219" s="102"/>
      <c r="AB219" s="102"/>
      <c r="AC219" s="102"/>
      <c r="AD219" s="102"/>
      <c r="AE219" s="102"/>
      <c r="AF219" s="102"/>
      <c r="AG219" s="103"/>
      <c r="AH219" s="102"/>
      <c r="AI219" s="102"/>
      <c r="AJ219" s="102"/>
      <c r="AK219" s="102"/>
      <c r="AL219" s="102"/>
      <c r="AM219" s="102"/>
      <c r="AP219" s="102"/>
      <c r="AQ219" s="102"/>
      <c r="AR219" s="102"/>
      <c r="AS219" s="102"/>
    </row>
    <row r="220" spans="3:45">
      <c r="C220" s="102"/>
      <c r="D220" s="102"/>
      <c r="E220" s="102"/>
      <c r="F220" s="103"/>
      <c r="G220" s="102"/>
      <c r="H220" s="102"/>
      <c r="I220" s="102"/>
      <c r="J220" s="102"/>
      <c r="K220" s="102"/>
      <c r="L220" s="102"/>
      <c r="M220" s="102"/>
      <c r="N220" s="102"/>
      <c r="O220" s="103"/>
      <c r="P220" s="102"/>
      <c r="Q220" s="102"/>
      <c r="R220" s="102"/>
      <c r="S220" s="102"/>
      <c r="T220" s="102"/>
      <c r="U220" s="102"/>
      <c r="V220" s="102"/>
      <c r="W220" s="102"/>
      <c r="X220" s="103"/>
      <c r="Y220" s="102"/>
      <c r="Z220" s="102"/>
      <c r="AA220" s="102"/>
      <c r="AB220" s="102"/>
      <c r="AC220" s="102"/>
      <c r="AD220" s="102"/>
      <c r="AE220" s="102"/>
      <c r="AF220" s="102"/>
      <c r="AG220" s="103"/>
      <c r="AH220" s="102"/>
      <c r="AI220" s="102"/>
      <c r="AJ220" s="102"/>
      <c r="AK220" s="102"/>
      <c r="AL220" s="102"/>
      <c r="AM220" s="102"/>
      <c r="AP220" s="102"/>
      <c r="AQ220" s="102"/>
      <c r="AR220" s="102"/>
      <c r="AS220" s="102"/>
    </row>
    <row r="221" spans="3:45">
      <c r="C221" s="102"/>
      <c r="D221" s="102"/>
      <c r="E221" s="102"/>
      <c r="F221" s="103"/>
      <c r="G221" s="102"/>
      <c r="H221" s="102"/>
      <c r="I221" s="102"/>
      <c r="J221" s="102"/>
      <c r="K221" s="102"/>
      <c r="L221" s="102"/>
      <c r="M221" s="102"/>
      <c r="N221" s="102"/>
      <c r="O221" s="103"/>
      <c r="P221" s="102"/>
      <c r="Q221" s="102"/>
      <c r="R221" s="102"/>
      <c r="S221" s="102"/>
      <c r="T221" s="102"/>
      <c r="U221" s="102"/>
      <c r="V221" s="102"/>
      <c r="W221" s="102"/>
      <c r="X221" s="103"/>
      <c r="Y221" s="102"/>
      <c r="Z221" s="102"/>
      <c r="AA221" s="102"/>
      <c r="AB221" s="102"/>
      <c r="AC221" s="102"/>
      <c r="AD221" s="102"/>
      <c r="AE221" s="102"/>
      <c r="AF221" s="102"/>
      <c r="AG221" s="103"/>
      <c r="AH221" s="102"/>
      <c r="AI221" s="102"/>
      <c r="AJ221" s="102"/>
      <c r="AK221" s="102"/>
      <c r="AL221" s="102"/>
      <c r="AM221" s="102"/>
      <c r="AP221" s="102"/>
      <c r="AQ221" s="102"/>
      <c r="AR221" s="102"/>
      <c r="AS221" s="102"/>
    </row>
    <row r="222" spans="3:45">
      <c r="C222" s="102"/>
      <c r="D222" s="102"/>
      <c r="E222" s="102"/>
      <c r="F222" s="103"/>
      <c r="G222" s="102"/>
      <c r="H222" s="102"/>
      <c r="I222" s="102"/>
      <c r="J222" s="102"/>
      <c r="K222" s="102"/>
      <c r="L222" s="102"/>
      <c r="M222" s="102"/>
      <c r="N222" s="102"/>
      <c r="O222" s="103"/>
      <c r="P222" s="102"/>
      <c r="Q222" s="102"/>
      <c r="R222" s="102"/>
      <c r="S222" s="102"/>
      <c r="T222" s="102"/>
      <c r="U222" s="102"/>
      <c r="V222" s="102"/>
      <c r="W222" s="102"/>
      <c r="X222" s="103"/>
      <c r="Y222" s="102"/>
      <c r="Z222" s="102"/>
      <c r="AA222" s="102"/>
      <c r="AB222" s="102"/>
      <c r="AC222" s="102"/>
      <c r="AD222" s="102"/>
      <c r="AE222" s="102"/>
      <c r="AF222" s="102"/>
      <c r="AG222" s="103"/>
      <c r="AH222" s="102"/>
      <c r="AI222" s="102"/>
      <c r="AJ222" s="102"/>
      <c r="AK222" s="102"/>
      <c r="AL222" s="102"/>
      <c r="AM222" s="102"/>
      <c r="AP222" s="102"/>
      <c r="AQ222" s="102"/>
      <c r="AR222" s="102"/>
      <c r="AS222" s="102"/>
    </row>
    <row r="223" spans="3:45">
      <c r="C223" s="102"/>
      <c r="D223" s="102"/>
      <c r="E223" s="102"/>
      <c r="F223" s="103"/>
      <c r="G223" s="102"/>
      <c r="H223" s="102"/>
      <c r="I223" s="102"/>
      <c r="J223" s="102"/>
      <c r="K223" s="102"/>
      <c r="L223" s="102"/>
      <c r="M223" s="102"/>
      <c r="N223" s="102"/>
      <c r="O223" s="103"/>
      <c r="P223" s="102"/>
      <c r="Q223" s="102"/>
      <c r="R223" s="102"/>
      <c r="S223" s="102"/>
      <c r="T223" s="102"/>
      <c r="U223" s="102"/>
      <c r="V223" s="102"/>
      <c r="W223" s="102"/>
      <c r="X223" s="103"/>
      <c r="Y223" s="102"/>
      <c r="Z223" s="102"/>
      <c r="AA223" s="102"/>
      <c r="AB223" s="102"/>
      <c r="AC223" s="102"/>
      <c r="AD223" s="102"/>
      <c r="AE223" s="102"/>
      <c r="AF223" s="102"/>
      <c r="AG223" s="103"/>
      <c r="AH223" s="102"/>
      <c r="AI223" s="102"/>
      <c r="AJ223" s="102"/>
      <c r="AK223" s="102"/>
      <c r="AL223" s="102"/>
      <c r="AM223" s="102"/>
      <c r="AP223" s="102"/>
      <c r="AQ223" s="102"/>
      <c r="AR223" s="102"/>
      <c r="AS223" s="102"/>
    </row>
    <row r="224" spans="3:45">
      <c r="C224" s="102"/>
      <c r="D224" s="102"/>
      <c r="E224" s="102"/>
      <c r="F224" s="103"/>
      <c r="G224" s="102"/>
      <c r="H224" s="102"/>
      <c r="I224" s="102"/>
      <c r="J224" s="102"/>
      <c r="K224" s="102"/>
      <c r="L224" s="102"/>
      <c r="M224" s="102"/>
      <c r="N224" s="102"/>
      <c r="O224" s="103"/>
      <c r="P224" s="102"/>
      <c r="Q224" s="102"/>
      <c r="R224" s="102"/>
      <c r="S224" s="102"/>
      <c r="T224" s="102"/>
      <c r="U224" s="102"/>
      <c r="V224" s="102"/>
      <c r="W224" s="102"/>
      <c r="X224" s="103"/>
      <c r="Y224" s="102"/>
      <c r="Z224" s="102"/>
      <c r="AA224" s="102"/>
      <c r="AB224" s="102"/>
      <c r="AC224" s="102"/>
      <c r="AD224" s="102"/>
      <c r="AE224" s="102"/>
      <c r="AF224" s="102"/>
      <c r="AG224" s="103"/>
      <c r="AH224" s="102"/>
      <c r="AI224" s="102"/>
      <c r="AJ224" s="102"/>
      <c r="AK224" s="102"/>
      <c r="AL224" s="102"/>
      <c r="AM224" s="102"/>
      <c r="AP224" s="102"/>
      <c r="AQ224" s="102"/>
      <c r="AR224" s="102"/>
      <c r="AS224" s="102"/>
    </row>
    <row r="225" spans="3:45">
      <c r="C225" s="102"/>
      <c r="D225" s="102"/>
      <c r="E225" s="102"/>
      <c r="F225" s="103"/>
      <c r="G225" s="102"/>
      <c r="H225" s="102"/>
      <c r="I225" s="102"/>
      <c r="J225" s="102"/>
      <c r="K225" s="102"/>
      <c r="L225" s="102"/>
      <c r="M225" s="102"/>
      <c r="N225" s="102"/>
      <c r="O225" s="103"/>
      <c r="P225" s="102"/>
      <c r="Q225" s="102"/>
      <c r="R225" s="102"/>
      <c r="S225" s="102"/>
      <c r="T225" s="102"/>
      <c r="U225" s="102"/>
      <c r="V225" s="102"/>
      <c r="W225" s="102"/>
      <c r="X225" s="103"/>
      <c r="Y225" s="102"/>
      <c r="Z225" s="102"/>
      <c r="AA225" s="102"/>
      <c r="AB225" s="102"/>
      <c r="AC225" s="102"/>
      <c r="AD225" s="102"/>
      <c r="AE225" s="102"/>
      <c r="AF225" s="102"/>
      <c r="AG225" s="103"/>
      <c r="AH225" s="102"/>
      <c r="AI225" s="102"/>
      <c r="AJ225" s="102"/>
      <c r="AK225" s="102"/>
      <c r="AL225" s="102"/>
      <c r="AM225" s="102"/>
      <c r="AP225" s="102"/>
      <c r="AQ225" s="102"/>
      <c r="AR225" s="102"/>
      <c r="AS225" s="102"/>
    </row>
    <row r="226" spans="3:45">
      <c r="C226" s="102"/>
      <c r="D226" s="102"/>
      <c r="E226" s="102"/>
      <c r="F226" s="103"/>
      <c r="G226" s="102"/>
      <c r="H226" s="102"/>
      <c r="I226" s="102"/>
      <c r="J226" s="102"/>
      <c r="K226" s="102"/>
      <c r="L226" s="102"/>
      <c r="M226" s="102"/>
      <c r="N226" s="102"/>
      <c r="O226" s="103"/>
      <c r="P226" s="102"/>
      <c r="Q226" s="102"/>
      <c r="R226" s="102"/>
      <c r="S226" s="102"/>
      <c r="T226" s="102"/>
      <c r="U226" s="102"/>
      <c r="V226" s="102"/>
      <c r="W226" s="102"/>
      <c r="X226" s="103"/>
      <c r="Y226" s="102"/>
      <c r="Z226" s="102"/>
      <c r="AA226" s="102"/>
      <c r="AB226" s="102"/>
      <c r="AC226" s="102"/>
      <c r="AD226" s="102"/>
      <c r="AE226" s="102"/>
      <c r="AF226" s="102"/>
      <c r="AG226" s="103"/>
      <c r="AH226" s="102"/>
      <c r="AI226" s="102"/>
      <c r="AJ226" s="102"/>
      <c r="AK226" s="102"/>
      <c r="AL226" s="102"/>
      <c r="AM226" s="102"/>
      <c r="AP226" s="102"/>
      <c r="AQ226" s="102"/>
      <c r="AR226" s="102"/>
      <c r="AS226" s="102"/>
    </row>
    <row r="227" spans="3:45">
      <c r="C227" s="102"/>
      <c r="D227" s="102"/>
      <c r="E227" s="102"/>
      <c r="F227" s="103"/>
      <c r="G227" s="102"/>
      <c r="H227" s="102"/>
      <c r="I227" s="102"/>
      <c r="J227" s="102"/>
      <c r="K227" s="102"/>
      <c r="L227" s="102"/>
      <c r="M227" s="102"/>
      <c r="N227" s="102"/>
      <c r="O227" s="103"/>
      <c r="P227" s="102"/>
      <c r="Q227" s="102"/>
      <c r="R227" s="102"/>
      <c r="S227" s="102"/>
      <c r="T227" s="102"/>
      <c r="U227" s="102"/>
      <c r="V227" s="102"/>
      <c r="W227" s="102"/>
      <c r="X227" s="103"/>
      <c r="Y227" s="102"/>
      <c r="Z227" s="102"/>
      <c r="AA227" s="102"/>
      <c r="AB227" s="102"/>
      <c r="AC227" s="102"/>
      <c r="AD227" s="102"/>
      <c r="AE227" s="102"/>
      <c r="AF227" s="102"/>
      <c r="AG227" s="103"/>
      <c r="AH227" s="102"/>
      <c r="AI227" s="102"/>
      <c r="AJ227" s="102"/>
      <c r="AK227" s="102"/>
      <c r="AL227" s="102"/>
      <c r="AM227" s="102"/>
      <c r="AP227" s="102"/>
      <c r="AQ227" s="102"/>
      <c r="AR227" s="102"/>
      <c r="AS227" s="102"/>
    </row>
    <row r="228" spans="3:45">
      <c r="C228" s="102"/>
      <c r="D228" s="102"/>
      <c r="E228" s="102"/>
      <c r="F228" s="103"/>
      <c r="G228" s="102"/>
      <c r="H228" s="102"/>
      <c r="I228" s="102"/>
      <c r="J228" s="102"/>
      <c r="K228" s="102"/>
      <c r="L228" s="102"/>
      <c r="M228" s="102"/>
      <c r="N228" s="102"/>
      <c r="O228" s="103"/>
      <c r="P228" s="102"/>
      <c r="Q228" s="102"/>
      <c r="R228" s="102"/>
      <c r="S228" s="102"/>
      <c r="T228" s="102"/>
      <c r="U228" s="102"/>
      <c r="V228" s="102"/>
      <c r="W228" s="102"/>
      <c r="X228" s="103"/>
      <c r="Y228" s="102"/>
      <c r="Z228" s="102"/>
      <c r="AA228" s="102"/>
      <c r="AB228" s="102"/>
      <c r="AC228" s="102"/>
      <c r="AD228" s="102"/>
      <c r="AE228" s="102"/>
      <c r="AF228" s="102"/>
      <c r="AG228" s="103"/>
      <c r="AH228" s="102"/>
      <c r="AI228" s="102"/>
      <c r="AJ228" s="102"/>
      <c r="AK228" s="102"/>
      <c r="AL228" s="102"/>
      <c r="AM228" s="102"/>
      <c r="AP228" s="102"/>
      <c r="AQ228" s="102"/>
      <c r="AR228" s="102"/>
      <c r="AS228" s="102"/>
    </row>
    <row r="229" spans="3:45">
      <c r="C229" s="102"/>
      <c r="D229" s="102"/>
      <c r="E229" s="102"/>
      <c r="F229" s="103"/>
      <c r="G229" s="102"/>
      <c r="H229" s="102"/>
      <c r="I229" s="102"/>
      <c r="J229" s="102"/>
      <c r="K229" s="102"/>
      <c r="L229" s="102"/>
      <c r="M229" s="102"/>
      <c r="N229" s="102"/>
      <c r="O229" s="103"/>
      <c r="P229" s="102"/>
      <c r="Q229" s="102"/>
      <c r="R229" s="102"/>
      <c r="S229" s="102"/>
      <c r="T229" s="102"/>
      <c r="U229" s="102"/>
      <c r="V229" s="102"/>
      <c r="W229" s="102"/>
      <c r="X229" s="103"/>
      <c r="Y229" s="102"/>
      <c r="Z229" s="102"/>
      <c r="AA229" s="102"/>
      <c r="AB229" s="102"/>
      <c r="AC229" s="102"/>
      <c r="AD229" s="102"/>
      <c r="AE229" s="102"/>
      <c r="AF229" s="102"/>
      <c r="AG229" s="103"/>
      <c r="AH229" s="102"/>
      <c r="AI229" s="102"/>
      <c r="AJ229" s="102"/>
      <c r="AK229" s="102"/>
      <c r="AL229" s="102"/>
      <c r="AM229" s="102"/>
      <c r="AP229" s="102"/>
      <c r="AQ229" s="102"/>
      <c r="AR229" s="102"/>
      <c r="AS229" s="102"/>
    </row>
    <row r="230" spans="3:45">
      <c r="C230" s="102"/>
      <c r="D230" s="102"/>
      <c r="E230" s="102"/>
      <c r="F230" s="103"/>
      <c r="G230" s="102"/>
      <c r="H230" s="102"/>
      <c r="I230" s="102"/>
      <c r="J230" s="102"/>
      <c r="K230" s="102"/>
      <c r="L230" s="102"/>
      <c r="M230" s="102"/>
      <c r="N230" s="102"/>
      <c r="O230" s="103"/>
      <c r="P230" s="102"/>
      <c r="Q230" s="102"/>
      <c r="R230" s="102"/>
      <c r="S230" s="102"/>
      <c r="T230" s="102"/>
      <c r="U230" s="102"/>
      <c r="V230" s="102"/>
      <c r="W230" s="102"/>
      <c r="X230" s="103"/>
      <c r="Y230" s="102"/>
      <c r="Z230" s="102"/>
      <c r="AA230" s="102"/>
      <c r="AB230" s="102"/>
      <c r="AC230" s="102"/>
      <c r="AD230" s="102"/>
      <c r="AE230" s="102"/>
      <c r="AF230" s="102"/>
      <c r="AG230" s="103"/>
      <c r="AH230" s="102"/>
      <c r="AI230" s="102"/>
      <c r="AJ230" s="102"/>
      <c r="AK230" s="102"/>
      <c r="AL230" s="102"/>
      <c r="AM230" s="102"/>
      <c r="AP230" s="102"/>
      <c r="AQ230" s="102"/>
      <c r="AR230" s="102"/>
      <c r="AS230" s="102"/>
    </row>
    <row r="231" spans="3:45">
      <c r="C231" s="102"/>
      <c r="D231" s="102"/>
      <c r="E231" s="102"/>
      <c r="F231" s="103"/>
      <c r="G231" s="102"/>
      <c r="H231" s="102"/>
      <c r="I231" s="102"/>
      <c r="J231" s="102"/>
      <c r="K231" s="102"/>
      <c r="L231" s="102"/>
      <c r="M231" s="102"/>
      <c r="N231" s="102"/>
      <c r="O231" s="103"/>
      <c r="P231" s="102"/>
      <c r="Q231" s="102"/>
      <c r="R231" s="102"/>
      <c r="S231" s="102"/>
      <c r="T231" s="102"/>
      <c r="U231" s="102"/>
      <c r="V231" s="102"/>
      <c r="W231" s="102"/>
      <c r="X231" s="103"/>
      <c r="Y231" s="102"/>
      <c r="Z231" s="102"/>
      <c r="AA231" s="102"/>
      <c r="AB231" s="102"/>
      <c r="AC231" s="102"/>
      <c r="AD231" s="102"/>
      <c r="AE231" s="102"/>
      <c r="AF231" s="102"/>
      <c r="AG231" s="103"/>
      <c r="AH231" s="102"/>
      <c r="AI231" s="102"/>
      <c r="AJ231" s="102"/>
      <c r="AK231" s="102"/>
      <c r="AL231" s="102"/>
      <c r="AM231" s="102"/>
      <c r="AP231" s="102"/>
      <c r="AQ231" s="102"/>
      <c r="AR231" s="102"/>
      <c r="AS231" s="102"/>
    </row>
    <row r="232" spans="3:45">
      <c r="C232" s="102"/>
      <c r="D232" s="102"/>
      <c r="E232" s="102"/>
      <c r="F232" s="103"/>
      <c r="G232" s="102"/>
      <c r="H232" s="102"/>
      <c r="I232" s="102"/>
      <c r="J232" s="102"/>
      <c r="K232" s="102"/>
      <c r="L232" s="102"/>
      <c r="M232" s="102"/>
      <c r="N232" s="102"/>
      <c r="O232" s="103"/>
      <c r="P232" s="102"/>
      <c r="Q232" s="102"/>
      <c r="R232" s="102"/>
      <c r="S232" s="102"/>
      <c r="T232" s="102"/>
      <c r="U232" s="102"/>
      <c r="V232" s="102"/>
      <c r="W232" s="102"/>
      <c r="X232" s="103"/>
      <c r="Y232" s="102"/>
      <c r="Z232" s="102"/>
      <c r="AA232" s="102"/>
      <c r="AB232" s="102"/>
      <c r="AC232" s="102"/>
      <c r="AD232" s="102"/>
      <c r="AE232" s="102"/>
      <c r="AF232" s="102"/>
      <c r="AG232" s="103"/>
      <c r="AH232" s="102"/>
      <c r="AI232" s="102"/>
      <c r="AJ232" s="102"/>
      <c r="AK232" s="102"/>
      <c r="AL232" s="102"/>
      <c r="AM232" s="102"/>
      <c r="AP232" s="102"/>
      <c r="AQ232" s="102"/>
      <c r="AR232" s="102"/>
      <c r="AS232" s="102"/>
    </row>
    <row r="233" spans="3:45">
      <c r="C233" s="102"/>
      <c r="D233" s="102"/>
      <c r="E233" s="102"/>
      <c r="F233" s="103"/>
      <c r="G233" s="102"/>
      <c r="H233" s="102"/>
      <c r="I233" s="102"/>
      <c r="J233" s="102"/>
      <c r="K233" s="102"/>
      <c r="L233" s="102"/>
      <c r="M233" s="102"/>
      <c r="N233" s="102"/>
      <c r="O233" s="103"/>
      <c r="P233" s="102"/>
      <c r="Q233" s="102"/>
      <c r="R233" s="102"/>
      <c r="S233" s="102"/>
      <c r="T233" s="102"/>
      <c r="U233" s="102"/>
      <c r="V233" s="102"/>
      <c r="W233" s="102"/>
      <c r="X233" s="103"/>
      <c r="Y233" s="102"/>
      <c r="Z233" s="102"/>
      <c r="AA233" s="102"/>
      <c r="AB233" s="102"/>
      <c r="AC233" s="102"/>
      <c r="AD233" s="102"/>
      <c r="AE233" s="102"/>
      <c r="AF233" s="102"/>
      <c r="AG233" s="103"/>
      <c r="AH233" s="102"/>
      <c r="AI233" s="102"/>
      <c r="AJ233" s="102"/>
      <c r="AK233" s="102"/>
      <c r="AL233" s="102"/>
      <c r="AM233" s="102"/>
      <c r="AP233" s="102"/>
      <c r="AQ233" s="102"/>
      <c r="AR233" s="102"/>
      <c r="AS233" s="102"/>
    </row>
    <row r="234" spans="3:45">
      <c r="C234" s="102"/>
      <c r="D234" s="102"/>
      <c r="E234" s="102"/>
      <c r="F234" s="103"/>
      <c r="G234" s="102"/>
      <c r="H234" s="102"/>
      <c r="I234" s="102"/>
      <c r="J234" s="102"/>
      <c r="K234" s="102"/>
      <c r="L234" s="102"/>
      <c r="M234" s="102"/>
      <c r="N234" s="102"/>
      <c r="O234" s="103"/>
      <c r="P234" s="102"/>
      <c r="Q234" s="102"/>
      <c r="R234" s="102"/>
      <c r="S234" s="102"/>
      <c r="T234" s="102"/>
      <c r="U234" s="102"/>
      <c r="V234" s="102"/>
      <c r="W234" s="102"/>
      <c r="X234" s="103"/>
      <c r="Y234" s="102"/>
      <c r="Z234" s="102"/>
      <c r="AA234" s="102"/>
      <c r="AB234" s="102"/>
      <c r="AC234" s="102"/>
      <c r="AD234" s="102"/>
      <c r="AE234" s="102"/>
      <c r="AF234" s="102"/>
      <c r="AG234" s="103"/>
      <c r="AH234" s="102"/>
      <c r="AI234" s="102"/>
      <c r="AJ234" s="102"/>
      <c r="AK234" s="102"/>
      <c r="AL234" s="102"/>
      <c r="AM234" s="102"/>
      <c r="AP234" s="102"/>
      <c r="AQ234" s="102"/>
      <c r="AR234" s="102"/>
      <c r="AS234" s="102"/>
    </row>
    <row r="235" spans="3:45">
      <c r="C235" s="102"/>
      <c r="D235" s="102"/>
      <c r="E235" s="102"/>
      <c r="F235" s="103"/>
      <c r="G235" s="102"/>
      <c r="H235" s="102"/>
      <c r="I235" s="102"/>
      <c r="J235" s="102"/>
      <c r="K235" s="102"/>
      <c r="L235" s="102"/>
      <c r="M235" s="102"/>
      <c r="N235" s="102"/>
      <c r="O235" s="103"/>
      <c r="P235" s="102"/>
      <c r="Q235" s="102"/>
      <c r="R235" s="102"/>
      <c r="S235" s="102"/>
      <c r="T235" s="102"/>
      <c r="U235" s="102"/>
      <c r="V235" s="102"/>
      <c r="W235" s="102"/>
      <c r="X235" s="103"/>
      <c r="Y235" s="102"/>
      <c r="Z235" s="102"/>
      <c r="AA235" s="102"/>
      <c r="AB235" s="102"/>
      <c r="AC235" s="102"/>
      <c r="AD235" s="102"/>
      <c r="AE235" s="102"/>
      <c r="AF235" s="102"/>
      <c r="AG235" s="103"/>
      <c r="AH235" s="102"/>
      <c r="AI235" s="102"/>
      <c r="AJ235" s="102"/>
      <c r="AK235" s="102"/>
      <c r="AL235" s="102"/>
      <c r="AM235" s="102"/>
      <c r="AP235" s="102"/>
      <c r="AQ235" s="102"/>
      <c r="AR235" s="102"/>
      <c r="AS235" s="102"/>
    </row>
    <row r="236" spans="3:45">
      <c r="C236" s="102"/>
      <c r="D236" s="102"/>
      <c r="E236" s="102"/>
      <c r="F236" s="103"/>
      <c r="G236" s="102"/>
      <c r="H236" s="102"/>
      <c r="I236" s="102"/>
      <c r="J236" s="102"/>
      <c r="K236" s="102"/>
      <c r="L236" s="102"/>
      <c r="M236" s="102"/>
      <c r="N236" s="102"/>
      <c r="O236" s="103"/>
      <c r="P236" s="102"/>
      <c r="Q236" s="102"/>
      <c r="R236" s="102"/>
      <c r="S236" s="102"/>
      <c r="T236" s="102"/>
      <c r="U236" s="102"/>
      <c r="V236" s="102"/>
      <c r="W236" s="102"/>
      <c r="X236" s="103"/>
      <c r="Y236" s="102"/>
      <c r="Z236" s="102"/>
      <c r="AA236" s="102"/>
      <c r="AB236" s="102"/>
      <c r="AC236" s="102"/>
      <c r="AD236" s="102"/>
      <c r="AE236" s="102"/>
      <c r="AF236" s="102"/>
      <c r="AG236" s="103"/>
      <c r="AH236" s="102"/>
      <c r="AI236" s="102"/>
      <c r="AJ236" s="102"/>
      <c r="AK236" s="102"/>
      <c r="AL236" s="102"/>
      <c r="AM236" s="102"/>
      <c r="AP236" s="102"/>
      <c r="AQ236" s="102"/>
      <c r="AR236" s="102"/>
      <c r="AS236" s="102"/>
    </row>
    <row r="237" spans="3:45">
      <c r="C237" s="102"/>
      <c r="D237" s="102"/>
      <c r="E237" s="102"/>
      <c r="F237" s="103"/>
      <c r="G237" s="102"/>
      <c r="H237" s="102"/>
      <c r="I237" s="102"/>
      <c r="J237" s="102"/>
      <c r="K237" s="102"/>
      <c r="L237" s="102"/>
      <c r="M237" s="102"/>
      <c r="N237" s="102"/>
      <c r="O237" s="103"/>
      <c r="P237" s="102"/>
      <c r="Q237" s="102"/>
      <c r="R237" s="102"/>
      <c r="S237" s="102"/>
      <c r="T237" s="102"/>
      <c r="U237" s="102"/>
      <c r="V237" s="102"/>
      <c r="W237" s="102"/>
      <c r="X237" s="103"/>
      <c r="Y237" s="102"/>
      <c r="Z237" s="102"/>
      <c r="AA237" s="102"/>
      <c r="AB237" s="102"/>
      <c r="AC237" s="102"/>
      <c r="AD237" s="102"/>
      <c r="AE237" s="102"/>
      <c r="AF237" s="102"/>
      <c r="AG237" s="103"/>
      <c r="AH237" s="102"/>
      <c r="AI237" s="102"/>
      <c r="AJ237" s="102"/>
      <c r="AK237" s="102"/>
      <c r="AL237" s="102"/>
      <c r="AM237" s="102"/>
      <c r="AP237" s="102"/>
      <c r="AQ237" s="102"/>
      <c r="AR237" s="102"/>
      <c r="AS237" s="102"/>
    </row>
    <row r="238" spans="3:45">
      <c r="C238" s="102"/>
      <c r="D238" s="102"/>
      <c r="E238" s="102"/>
      <c r="F238" s="103"/>
      <c r="G238" s="102"/>
      <c r="H238" s="102"/>
      <c r="I238" s="102"/>
      <c r="J238" s="102"/>
      <c r="K238" s="102"/>
      <c r="L238" s="102"/>
      <c r="M238" s="102"/>
      <c r="N238" s="102"/>
      <c r="O238" s="103"/>
      <c r="P238" s="102"/>
      <c r="Q238" s="102"/>
      <c r="R238" s="102"/>
      <c r="S238" s="102"/>
      <c r="T238" s="102"/>
      <c r="U238" s="102"/>
      <c r="V238" s="102"/>
      <c r="W238" s="102"/>
      <c r="X238" s="103"/>
      <c r="Y238" s="102"/>
      <c r="Z238" s="102"/>
      <c r="AA238" s="102"/>
      <c r="AB238" s="102"/>
      <c r="AC238" s="102"/>
      <c r="AD238" s="102"/>
      <c r="AE238" s="102"/>
      <c r="AF238" s="102"/>
      <c r="AG238" s="103"/>
      <c r="AH238" s="102"/>
      <c r="AI238" s="102"/>
      <c r="AJ238" s="102"/>
      <c r="AK238" s="102"/>
      <c r="AL238" s="102"/>
      <c r="AM238" s="102"/>
      <c r="AP238" s="102"/>
      <c r="AQ238" s="102"/>
      <c r="AR238" s="102"/>
      <c r="AS238" s="102"/>
    </row>
    <row r="239" spans="3:45">
      <c r="C239" s="102"/>
      <c r="D239" s="102"/>
      <c r="E239" s="102"/>
      <c r="F239" s="103"/>
      <c r="G239" s="102"/>
      <c r="H239" s="102"/>
      <c r="I239" s="102"/>
      <c r="J239" s="102"/>
      <c r="K239" s="102"/>
      <c r="L239" s="102"/>
      <c r="M239" s="102"/>
      <c r="N239" s="102"/>
      <c r="O239" s="103"/>
      <c r="P239" s="102"/>
      <c r="Q239" s="102"/>
      <c r="R239" s="102"/>
      <c r="S239" s="102"/>
      <c r="T239" s="102"/>
      <c r="U239" s="102"/>
      <c r="V239" s="102"/>
      <c r="W239" s="102"/>
      <c r="X239" s="103"/>
      <c r="Y239" s="102"/>
      <c r="Z239" s="102"/>
      <c r="AA239" s="102"/>
      <c r="AB239" s="102"/>
      <c r="AC239" s="102"/>
      <c r="AD239" s="102"/>
      <c r="AE239" s="102"/>
      <c r="AF239" s="102"/>
      <c r="AG239" s="103"/>
      <c r="AH239" s="102"/>
      <c r="AI239" s="102"/>
      <c r="AJ239" s="102"/>
      <c r="AK239" s="102"/>
      <c r="AL239" s="102"/>
      <c r="AM239" s="102"/>
      <c r="AP239" s="102"/>
      <c r="AQ239" s="102"/>
      <c r="AR239" s="102"/>
      <c r="AS239" s="102"/>
    </row>
    <row r="240" spans="3:45">
      <c r="C240" s="102"/>
      <c r="D240" s="102"/>
      <c r="E240" s="102"/>
      <c r="F240" s="103"/>
      <c r="G240" s="102"/>
      <c r="H240" s="102"/>
      <c r="I240" s="102"/>
      <c r="J240" s="102"/>
      <c r="K240" s="102"/>
      <c r="L240" s="102"/>
      <c r="M240" s="102"/>
      <c r="N240" s="102"/>
      <c r="O240" s="103"/>
      <c r="P240" s="102"/>
      <c r="Q240" s="102"/>
      <c r="R240" s="102"/>
      <c r="S240" s="102"/>
      <c r="T240" s="102"/>
      <c r="U240" s="102"/>
      <c r="V240" s="102"/>
      <c r="W240" s="102"/>
      <c r="X240" s="103"/>
      <c r="Y240" s="102"/>
      <c r="Z240" s="102"/>
      <c r="AA240" s="102"/>
      <c r="AB240" s="102"/>
      <c r="AC240" s="102"/>
      <c r="AD240" s="102"/>
      <c r="AE240" s="102"/>
      <c r="AF240" s="102"/>
      <c r="AG240" s="103"/>
      <c r="AH240" s="102"/>
      <c r="AI240" s="102"/>
      <c r="AJ240" s="102"/>
      <c r="AK240" s="102"/>
      <c r="AL240" s="102"/>
      <c r="AM240" s="102"/>
      <c r="AP240" s="102"/>
      <c r="AQ240" s="102"/>
      <c r="AR240" s="102"/>
      <c r="AS240" s="102"/>
    </row>
    <row r="241" spans="3:45">
      <c r="C241" s="102"/>
      <c r="D241" s="102"/>
      <c r="E241" s="102"/>
      <c r="F241" s="103"/>
      <c r="G241" s="102"/>
      <c r="H241" s="102"/>
      <c r="I241" s="102"/>
      <c r="J241" s="102"/>
      <c r="K241" s="102"/>
      <c r="L241" s="102"/>
      <c r="M241" s="102"/>
      <c r="N241" s="102"/>
      <c r="O241" s="103"/>
      <c r="P241" s="102"/>
      <c r="Q241" s="102"/>
      <c r="R241" s="102"/>
      <c r="S241" s="102"/>
      <c r="T241" s="102"/>
      <c r="U241" s="102"/>
      <c r="V241" s="102"/>
      <c r="W241" s="102"/>
      <c r="X241" s="103"/>
      <c r="Y241" s="102"/>
      <c r="Z241" s="102"/>
      <c r="AA241" s="102"/>
      <c r="AB241" s="102"/>
      <c r="AC241" s="102"/>
      <c r="AD241" s="102"/>
      <c r="AE241" s="102"/>
      <c r="AF241" s="102"/>
      <c r="AG241" s="103"/>
      <c r="AH241" s="102"/>
      <c r="AI241" s="102"/>
      <c r="AJ241" s="102"/>
      <c r="AK241" s="102"/>
      <c r="AL241" s="102"/>
      <c r="AM241" s="102"/>
      <c r="AP241" s="102"/>
      <c r="AQ241" s="102"/>
      <c r="AR241" s="102"/>
      <c r="AS241" s="102"/>
    </row>
    <row r="242" spans="3:45">
      <c r="C242" s="102"/>
      <c r="D242" s="102"/>
      <c r="E242" s="102"/>
      <c r="F242" s="103"/>
      <c r="G242" s="102"/>
      <c r="H242" s="102"/>
      <c r="I242" s="102"/>
      <c r="J242" s="102"/>
      <c r="K242" s="102"/>
      <c r="L242" s="102"/>
      <c r="M242" s="102"/>
      <c r="N242" s="102"/>
      <c r="O242" s="103"/>
      <c r="P242" s="102"/>
      <c r="Q242" s="102"/>
      <c r="R242" s="102"/>
      <c r="S242" s="102"/>
      <c r="T242" s="102"/>
      <c r="U242" s="102"/>
      <c r="V242" s="102"/>
      <c r="W242" s="102"/>
      <c r="X242" s="103"/>
      <c r="Y242" s="102"/>
      <c r="Z242" s="102"/>
      <c r="AA242" s="102"/>
      <c r="AB242" s="102"/>
      <c r="AC242" s="102"/>
      <c r="AD242" s="102"/>
      <c r="AE242" s="102"/>
      <c r="AF242" s="102"/>
      <c r="AG242" s="103"/>
      <c r="AH242" s="102"/>
      <c r="AI242" s="102"/>
      <c r="AJ242" s="102"/>
      <c r="AK242" s="102"/>
      <c r="AL242" s="102"/>
      <c r="AM242" s="102"/>
      <c r="AP242" s="102"/>
      <c r="AQ242" s="102"/>
      <c r="AR242" s="102"/>
      <c r="AS242" s="102"/>
    </row>
    <row r="243" spans="3:45">
      <c r="C243" s="102"/>
      <c r="D243" s="102"/>
      <c r="E243" s="102"/>
      <c r="F243" s="103"/>
      <c r="G243" s="102"/>
      <c r="H243" s="102"/>
      <c r="I243" s="102"/>
      <c r="J243" s="102"/>
      <c r="K243" s="102"/>
      <c r="L243" s="102"/>
      <c r="M243" s="102"/>
      <c r="N243" s="102"/>
      <c r="O243" s="103"/>
      <c r="P243" s="102"/>
      <c r="Q243" s="102"/>
      <c r="R243" s="102"/>
      <c r="S243" s="102"/>
      <c r="T243" s="102"/>
      <c r="U243" s="102"/>
      <c r="V243" s="102"/>
      <c r="W243" s="102"/>
      <c r="X243" s="103"/>
      <c r="Y243" s="102"/>
      <c r="Z243" s="102"/>
      <c r="AA243" s="102"/>
      <c r="AB243" s="102"/>
      <c r="AC243" s="102"/>
      <c r="AD243" s="102"/>
      <c r="AE243" s="102"/>
      <c r="AF243" s="102"/>
      <c r="AG243" s="103"/>
      <c r="AH243" s="102"/>
      <c r="AI243" s="102"/>
      <c r="AJ243" s="102"/>
      <c r="AK243" s="102"/>
      <c r="AL243" s="102"/>
      <c r="AM243" s="102"/>
      <c r="AP243" s="102"/>
      <c r="AQ243" s="102"/>
      <c r="AR243" s="102"/>
      <c r="AS243" s="102"/>
    </row>
    <row r="244" spans="3:45">
      <c r="C244" s="102"/>
      <c r="D244" s="102"/>
      <c r="E244" s="102"/>
      <c r="F244" s="103"/>
      <c r="G244" s="102"/>
      <c r="H244" s="102"/>
      <c r="I244" s="102"/>
      <c r="J244" s="102"/>
      <c r="K244" s="102"/>
      <c r="L244" s="102"/>
      <c r="M244" s="102"/>
      <c r="N244" s="102"/>
      <c r="O244" s="103"/>
      <c r="P244" s="102"/>
      <c r="Q244" s="102"/>
      <c r="R244" s="102"/>
      <c r="S244" s="102"/>
      <c r="T244" s="102"/>
      <c r="U244" s="102"/>
      <c r="V244" s="102"/>
      <c r="W244" s="102"/>
      <c r="X244" s="103"/>
      <c r="Y244" s="102"/>
      <c r="Z244" s="102"/>
      <c r="AA244" s="102"/>
      <c r="AB244" s="102"/>
      <c r="AC244" s="102"/>
      <c r="AD244" s="102"/>
      <c r="AE244" s="102"/>
      <c r="AF244" s="102"/>
      <c r="AG244" s="103"/>
      <c r="AH244" s="102"/>
      <c r="AI244" s="102"/>
      <c r="AJ244" s="102"/>
      <c r="AK244" s="102"/>
      <c r="AL244" s="102"/>
      <c r="AM244" s="102"/>
      <c r="AP244" s="102"/>
      <c r="AQ244" s="102"/>
      <c r="AR244" s="102"/>
      <c r="AS244" s="102"/>
    </row>
    <row r="245" spans="3:45">
      <c r="C245" s="102"/>
      <c r="D245" s="102"/>
      <c r="E245" s="102"/>
      <c r="F245" s="103"/>
      <c r="G245" s="102"/>
      <c r="H245" s="102"/>
      <c r="I245" s="102"/>
      <c r="J245" s="102"/>
      <c r="K245" s="102"/>
      <c r="L245" s="102"/>
      <c r="M245" s="102"/>
      <c r="N245" s="102"/>
      <c r="O245" s="103"/>
      <c r="P245" s="102"/>
      <c r="Q245" s="102"/>
      <c r="R245" s="102"/>
      <c r="S245" s="102"/>
      <c r="T245" s="102"/>
      <c r="U245" s="102"/>
      <c r="V245" s="102"/>
      <c r="W245" s="102"/>
      <c r="X245" s="103"/>
      <c r="Y245" s="102"/>
      <c r="Z245" s="102"/>
      <c r="AA245" s="102"/>
      <c r="AB245" s="102"/>
      <c r="AC245" s="102"/>
      <c r="AD245" s="102"/>
      <c r="AE245" s="102"/>
      <c r="AF245" s="102"/>
      <c r="AG245" s="103"/>
      <c r="AH245" s="102"/>
      <c r="AI245" s="102"/>
      <c r="AJ245" s="102"/>
      <c r="AK245" s="102"/>
      <c r="AL245" s="102"/>
      <c r="AM245" s="102"/>
      <c r="AP245" s="102"/>
      <c r="AQ245" s="102"/>
      <c r="AR245" s="102"/>
      <c r="AS245" s="102"/>
    </row>
    <row r="246" spans="3:45">
      <c r="C246" s="102"/>
      <c r="D246" s="102"/>
      <c r="E246" s="102"/>
      <c r="F246" s="103"/>
      <c r="G246" s="102"/>
      <c r="H246" s="102"/>
      <c r="I246" s="102"/>
      <c r="J246" s="102"/>
      <c r="K246" s="102"/>
      <c r="L246" s="102"/>
      <c r="M246" s="102"/>
      <c r="N246" s="102"/>
      <c r="O246" s="103"/>
      <c r="P246" s="102"/>
      <c r="Q246" s="102"/>
      <c r="R246" s="102"/>
      <c r="S246" s="102"/>
      <c r="T246" s="102"/>
      <c r="U246" s="102"/>
      <c r="V246" s="102"/>
      <c r="W246" s="102"/>
      <c r="X246" s="103"/>
      <c r="Y246" s="102"/>
      <c r="Z246" s="102"/>
      <c r="AA246" s="102"/>
      <c r="AB246" s="102"/>
      <c r="AC246" s="102"/>
      <c r="AD246" s="102"/>
      <c r="AE246" s="102"/>
      <c r="AF246" s="102"/>
      <c r="AG246" s="103"/>
      <c r="AH246" s="102"/>
      <c r="AI246" s="102"/>
      <c r="AJ246" s="102"/>
      <c r="AK246" s="102"/>
      <c r="AL246" s="102"/>
      <c r="AM246" s="102"/>
      <c r="AP246" s="102"/>
      <c r="AQ246" s="102"/>
      <c r="AR246" s="102"/>
      <c r="AS246" s="102"/>
    </row>
    <row r="247" spans="3:45">
      <c r="C247" s="102"/>
      <c r="D247" s="102"/>
      <c r="E247" s="102"/>
      <c r="F247" s="103"/>
      <c r="G247" s="102"/>
      <c r="H247" s="102"/>
      <c r="I247" s="102"/>
      <c r="J247" s="102"/>
      <c r="K247" s="102"/>
      <c r="L247" s="102"/>
      <c r="M247" s="102"/>
      <c r="N247" s="102"/>
      <c r="O247" s="103"/>
      <c r="P247" s="102"/>
      <c r="Q247" s="102"/>
      <c r="R247" s="102"/>
      <c r="S247" s="102"/>
      <c r="T247" s="102"/>
      <c r="U247" s="102"/>
      <c r="V247" s="102"/>
      <c r="W247" s="102"/>
      <c r="X247" s="103"/>
      <c r="Y247" s="102"/>
      <c r="Z247" s="102"/>
      <c r="AA247" s="102"/>
      <c r="AB247" s="102"/>
      <c r="AC247" s="102"/>
      <c r="AD247" s="102"/>
      <c r="AE247" s="102"/>
      <c r="AF247" s="102"/>
      <c r="AG247" s="103"/>
      <c r="AH247" s="102"/>
      <c r="AI247" s="102"/>
      <c r="AJ247" s="102"/>
      <c r="AK247" s="102"/>
      <c r="AL247" s="102"/>
      <c r="AM247" s="102"/>
      <c r="AP247" s="102"/>
      <c r="AQ247" s="102"/>
      <c r="AR247" s="102"/>
      <c r="AS247" s="102"/>
    </row>
    <row r="248" spans="3:45">
      <c r="C248" s="102"/>
      <c r="D248" s="102"/>
      <c r="E248" s="102"/>
      <c r="F248" s="103"/>
      <c r="G248" s="102"/>
      <c r="H248" s="102"/>
      <c r="I248" s="102"/>
      <c r="J248" s="102"/>
      <c r="K248" s="102"/>
      <c r="L248" s="102"/>
      <c r="M248" s="102"/>
      <c r="N248" s="102"/>
      <c r="O248" s="103"/>
      <c r="P248" s="102"/>
      <c r="Q248" s="102"/>
      <c r="R248" s="102"/>
      <c r="S248" s="102"/>
      <c r="T248" s="102"/>
      <c r="U248" s="102"/>
      <c r="V248" s="102"/>
      <c r="W248" s="102"/>
      <c r="X248" s="103"/>
      <c r="Y248" s="102"/>
      <c r="Z248" s="102"/>
      <c r="AA248" s="102"/>
      <c r="AB248" s="102"/>
      <c r="AC248" s="102"/>
      <c r="AD248" s="102"/>
      <c r="AE248" s="102"/>
      <c r="AF248" s="102"/>
      <c r="AG248" s="103"/>
      <c r="AH248" s="102"/>
      <c r="AI248" s="102"/>
      <c r="AJ248" s="102"/>
      <c r="AK248" s="102"/>
      <c r="AL248" s="102"/>
      <c r="AM248" s="102"/>
      <c r="AP248" s="102"/>
      <c r="AQ248" s="102"/>
      <c r="AR248" s="102"/>
      <c r="AS248" s="102"/>
    </row>
    <row r="249" spans="3:45">
      <c r="C249" s="102"/>
      <c r="D249" s="102"/>
      <c r="E249" s="102"/>
      <c r="F249" s="103"/>
      <c r="G249" s="102"/>
      <c r="H249" s="102"/>
      <c r="I249" s="102"/>
      <c r="J249" s="102"/>
      <c r="K249" s="102"/>
      <c r="L249" s="102"/>
      <c r="M249" s="102"/>
      <c r="N249" s="102"/>
      <c r="O249" s="103"/>
      <c r="P249" s="102"/>
      <c r="Q249" s="102"/>
      <c r="R249" s="102"/>
      <c r="S249" s="102"/>
      <c r="T249" s="102"/>
      <c r="U249" s="102"/>
      <c r="V249" s="102"/>
      <c r="W249" s="102"/>
      <c r="X249" s="103"/>
      <c r="Y249" s="102"/>
      <c r="Z249" s="102"/>
      <c r="AA249" s="102"/>
      <c r="AB249" s="102"/>
      <c r="AC249" s="102"/>
      <c r="AD249" s="102"/>
      <c r="AE249" s="102"/>
      <c r="AF249" s="102"/>
      <c r="AG249" s="103"/>
      <c r="AH249" s="102"/>
      <c r="AI249" s="102"/>
      <c r="AJ249" s="102"/>
      <c r="AK249" s="102"/>
      <c r="AL249" s="102"/>
      <c r="AM249" s="102"/>
      <c r="AP249" s="102"/>
      <c r="AQ249" s="102"/>
      <c r="AR249" s="102"/>
      <c r="AS249" s="102"/>
    </row>
    <row r="250" spans="3:45">
      <c r="C250" s="102"/>
      <c r="D250" s="102"/>
      <c r="E250" s="102"/>
      <c r="F250" s="103"/>
      <c r="G250" s="102"/>
      <c r="H250" s="102"/>
      <c r="I250" s="102"/>
      <c r="J250" s="102"/>
      <c r="K250" s="102"/>
      <c r="L250" s="102"/>
      <c r="M250" s="102"/>
      <c r="N250" s="102"/>
      <c r="O250" s="103"/>
      <c r="P250" s="102"/>
      <c r="Q250" s="102"/>
      <c r="R250" s="102"/>
      <c r="S250" s="102"/>
      <c r="T250" s="102"/>
      <c r="U250" s="102"/>
      <c r="V250" s="102"/>
      <c r="W250" s="102"/>
      <c r="X250" s="103"/>
      <c r="Y250" s="102"/>
      <c r="Z250" s="102"/>
      <c r="AA250" s="102"/>
      <c r="AB250" s="102"/>
      <c r="AC250" s="102"/>
      <c r="AD250" s="102"/>
      <c r="AE250" s="102"/>
      <c r="AF250" s="102"/>
      <c r="AG250" s="103"/>
      <c r="AH250" s="102"/>
      <c r="AI250" s="102"/>
      <c r="AJ250" s="102"/>
      <c r="AK250" s="102"/>
      <c r="AL250" s="102"/>
      <c r="AM250" s="102"/>
      <c r="AP250" s="102"/>
      <c r="AQ250" s="102"/>
      <c r="AR250" s="102"/>
      <c r="AS250" s="102"/>
    </row>
    <row r="251" spans="3:45">
      <c r="C251" s="102"/>
      <c r="D251" s="102"/>
      <c r="E251" s="102"/>
      <c r="F251" s="103"/>
      <c r="G251" s="102"/>
      <c r="H251" s="102"/>
      <c r="I251" s="102"/>
      <c r="J251" s="102"/>
      <c r="K251" s="102"/>
      <c r="L251" s="102"/>
      <c r="M251" s="102"/>
      <c r="N251" s="102"/>
      <c r="O251" s="103"/>
      <c r="P251" s="102"/>
      <c r="Q251" s="102"/>
      <c r="R251" s="102"/>
      <c r="S251" s="102"/>
      <c r="T251" s="102"/>
      <c r="U251" s="102"/>
      <c r="V251" s="102"/>
      <c r="W251" s="102"/>
      <c r="X251" s="103"/>
      <c r="Y251" s="102"/>
      <c r="Z251" s="102"/>
      <c r="AA251" s="102"/>
      <c r="AB251" s="102"/>
      <c r="AC251" s="102"/>
      <c r="AD251" s="102"/>
      <c r="AE251" s="102"/>
      <c r="AF251" s="102"/>
      <c r="AG251" s="103"/>
      <c r="AH251" s="102"/>
      <c r="AI251" s="102"/>
      <c r="AJ251" s="102"/>
      <c r="AK251" s="102"/>
      <c r="AL251" s="102"/>
      <c r="AM251" s="102"/>
      <c r="AP251" s="102"/>
      <c r="AQ251" s="102"/>
      <c r="AR251" s="102"/>
      <c r="AS251" s="102"/>
    </row>
    <row r="252" spans="3:45">
      <c r="C252" s="102"/>
      <c r="D252" s="102"/>
      <c r="E252" s="102"/>
      <c r="F252" s="103"/>
      <c r="G252" s="102"/>
      <c r="H252" s="102"/>
      <c r="I252" s="102"/>
      <c r="J252" s="102"/>
      <c r="K252" s="102"/>
      <c r="L252" s="102"/>
      <c r="M252" s="102"/>
      <c r="N252" s="102"/>
      <c r="O252" s="103"/>
      <c r="P252" s="102"/>
      <c r="Q252" s="102"/>
      <c r="R252" s="102"/>
      <c r="S252" s="102"/>
      <c r="T252" s="102"/>
      <c r="U252" s="102"/>
      <c r="V252" s="102"/>
      <c r="W252" s="102"/>
      <c r="X252" s="103"/>
      <c r="Y252" s="102"/>
      <c r="Z252" s="102"/>
      <c r="AA252" s="102"/>
      <c r="AB252" s="102"/>
      <c r="AC252" s="102"/>
      <c r="AD252" s="102"/>
      <c r="AE252" s="102"/>
      <c r="AF252" s="102"/>
      <c r="AG252" s="103"/>
      <c r="AH252" s="102"/>
      <c r="AI252" s="102"/>
      <c r="AJ252" s="102"/>
      <c r="AK252" s="102"/>
      <c r="AL252" s="102"/>
      <c r="AM252" s="102"/>
      <c r="AP252" s="102"/>
      <c r="AQ252" s="102"/>
      <c r="AR252" s="102"/>
      <c r="AS252" s="102"/>
    </row>
    <row r="253" spans="3:45">
      <c r="C253" s="102"/>
      <c r="D253" s="102"/>
      <c r="E253" s="102"/>
      <c r="F253" s="103"/>
      <c r="G253" s="102"/>
      <c r="H253" s="102"/>
      <c r="I253" s="102"/>
      <c r="J253" s="102"/>
      <c r="K253" s="102"/>
      <c r="L253" s="102"/>
      <c r="M253" s="102"/>
      <c r="N253" s="102"/>
      <c r="O253" s="103"/>
      <c r="P253" s="102"/>
      <c r="Q253" s="102"/>
      <c r="R253" s="102"/>
      <c r="S253" s="102"/>
      <c r="T253" s="102"/>
      <c r="U253" s="102"/>
      <c r="V253" s="102"/>
      <c r="W253" s="102"/>
      <c r="X253" s="103"/>
      <c r="Y253" s="102"/>
      <c r="Z253" s="102"/>
      <c r="AA253" s="102"/>
      <c r="AB253" s="102"/>
      <c r="AC253" s="102"/>
      <c r="AD253" s="102"/>
      <c r="AE253" s="102"/>
      <c r="AF253" s="102"/>
      <c r="AG253" s="103"/>
      <c r="AH253" s="102"/>
      <c r="AI253" s="102"/>
      <c r="AJ253" s="102"/>
      <c r="AK253" s="102"/>
      <c r="AL253" s="102"/>
      <c r="AM253" s="102"/>
      <c r="AP253" s="102"/>
      <c r="AQ253" s="102"/>
      <c r="AR253" s="102"/>
      <c r="AS253" s="102"/>
    </row>
    <row r="254" spans="3:45">
      <c r="C254" s="102"/>
      <c r="D254" s="102"/>
      <c r="E254" s="102"/>
      <c r="F254" s="103"/>
      <c r="G254" s="102"/>
      <c r="H254" s="102"/>
      <c r="I254" s="102"/>
      <c r="J254" s="102"/>
      <c r="K254" s="102"/>
      <c r="L254" s="102"/>
      <c r="M254" s="102"/>
      <c r="N254" s="102"/>
      <c r="O254" s="103"/>
      <c r="P254" s="102"/>
      <c r="Q254" s="102"/>
      <c r="R254" s="102"/>
      <c r="S254" s="102"/>
      <c r="T254" s="102"/>
      <c r="U254" s="102"/>
      <c r="V254" s="102"/>
      <c r="W254" s="102"/>
      <c r="X254" s="103"/>
      <c r="Y254" s="102"/>
      <c r="Z254" s="102"/>
      <c r="AA254" s="102"/>
      <c r="AB254" s="102"/>
      <c r="AC254" s="102"/>
      <c r="AD254" s="102"/>
      <c r="AE254" s="102"/>
      <c r="AF254" s="102"/>
      <c r="AG254" s="103"/>
      <c r="AH254" s="102"/>
      <c r="AI254" s="102"/>
      <c r="AJ254" s="102"/>
      <c r="AK254" s="102"/>
      <c r="AL254" s="102"/>
      <c r="AM254" s="102"/>
      <c r="AP254" s="102"/>
      <c r="AQ254" s="102"/>
      <c r="AR254" s="102"/>
      <c r="AS254" s="102"/>
    </row>
    <row r="255" spans="3:45">
      <c r="C255" s="102"/>
      <c r="D255" s="102"/>
      <c r="E255" s="102"/>
      <c r="F255" s="103"/>
      <c r="G255" s="102"/>
      <c r="H255" s="102"/>
      <c r="I255" s="102"/>
      <c r="J255" s="102"/>
      <c r="K255" s="102"/>
      <c r="L255" s="102"/>
      <c r="M255" s="102"/>
      <c r="N255" s="102"/>
      <c r="O255" s="103"/>
      <c r="P255" s="102"/>
      <c r="Q255" s="102"/>
      <c r="R255" s="102"/>
      <c r="S255" s="102"/>
      <c r="T255" s="102"/>
      <c r="U255" s="102"/>
      <c r="V255" s="102"/>
      <c r="W255" s="102"/>
      <c r="X255" s="103"/>
      <c r="Y255" s="102"/>
      <c r="Z255" s="102"/>
      <c r="AA255" s="102"/>
      <c r="AB255" s="102"/>
      <c r="AC255" s="102"/>
      <c r="AD255" s="102"/>
      <c r="AE255" s="102"/>
      <c r="AF255" s="102"/>
      <c r="AG255" s="103"/>
      <c r="AH255" s="102"/>
      <c r="AI255" s="102"/>
      <c r="AJ255" s="102"/>
      <c r="AK255" s="102"/>
      <c r="AL255" s="102"/>
      <c r="AM255" s="102"/>
      <c r="AP255" s="102"/>
      <c r="AQ255" s="102"/>
      <c r="AR255" s="102"/>
      <c r="AS255" s="102"/>
    </row>
    <row r="256" spans="3:45">
      <c r="C256" s="102"/>
      <c r="D256" s="102"/>
      <c r="E256" s="102"/>
      <c r="F256" s="103"/>
      <c r="G256" s="102"/>
      <c r="H256" s="102"/>
      <c r="I256" s="102"/>
      <c r="J256" s="102"/>
      <c r="K256" s="102"/>
      <c r="L256" s="102"/>
      <c r="M256" s="102"/>
      <c r="N256" s="102"/>
      <c r="O256" s="103"/>
      <c r="P256" s="102"/>
      <c r="Q256" s="102"/>
      <c r="R256" s="102"/>
      <c r="S256" s="102"/>
      <c r="T256" s="102"/>
      <c r="U256" s="102"/>
      <c r="V256" s="102"/>
      <c r="W256" s="102"/>
      <c r="X256" s="103"/>
      <c r="Y256" s="102"/>
      <c r="Z256" s="102"/>
      <c r="AA256" s="102"/>
      <c r="AB256" s="102"/>
      <c r="AC256" s="102"/>
      <c r="AD256" s="102"/>
      <c r="AE256" s="102"/>
      <c r="AF256" s="102"/>
      <c r="AG256" s="103"/>
      <c r="AH256" s="102"/>
      <c r="AI256" s="102"/>
      <c r="AJ256" s="102"/>
      <c r="AK256" s="102"/>
      <c r="AL256" s="102"/>
      <c r="AM256" s="102"/>
      <c r="AP256" s="102"/>
      <c r="AQ256" s="102"/>
      <c r="AR256" s="102"/>
      <c r="AS256" s="102"/>
    </row>
    <row r="257" spans="3:45">
      <c r="C257" s="102"/>
      <c r="D257" s="102"/>
      <c r="E257" s="102"/>
      <c r="F257" s="103"/>
      <c r="G257" s="102"/>
      <c r="H257" s="102"/>
      <c r="I257" s="102"/>
      <c r="J257" s="102"/>
      <c r="K257" s="102"/>
      <c r="L257" s="102"/>
      <c r="M257" s="102"/>
      <c r="N257" s="102"/>
      <c r="O257" s="103"/>
      <c r="P257" s="102"/>
      <c r="Q257" s="102"/>
      <c r="R257" s="102"/>
      <c r="S257" s="102"/>
      <c r="T257" s="102"/>
      <c r="U257" s="102"/>
      <c r="V257" s="102"/>
      <c r="W257" s="102"/>
      <c r="X257" s="103"/>
      <c r="Y257" s="102"/>
      <c r="Z257" s="102"/>
      <c r="AA257" s="102"/>
      <c r="AB257" s="102"/>
      <c r="AC257" s="102"/>
      <c r="AD257" s="102"/>
      <c r="AE257" s="102"/>
      <c r="AF257" s="102"/>
      <c r="AG257" s="103"/>
      <c r="AH257" s="102"/>
      <c r="AI257" s="102"/>
      <c r="AJ257" s="102"/>
      <c r="AK257" s="102"/>
      <c r="AL257" s="102"/>
      <c r="AM257" s="102"/>
      <c r="AP257" s="102"/>
      <c r="AQ257" s="102"/>
      <c r="AR257" s="102"/>
      <c r="AS257" s="102"/>
    </row>
    <row r="258" spans="3:45">
      <c r="C258" s="102"/>
      <c r="D258" s="102"/>
      <c r="E258" s="102"/>
      <c r="F258" s="103"/>
      <c r="G258" s="102"/>
      <c r="H258" s="102"/>
      <c r="I258" s="102"/>
      <c r="J258" s="102"/>
      <c r="K258" s="102"/>
      <c r="L258" s="102"/>
      <c r="M258" s="102"/>
      <c r="N258" s="102"/>
      <c r="O258" s="103"/>
      <c r="P258" s="102"/>
      <c r="Q258" s="102"/>
      <c r="R258" s="102"/>
      <c r="S258" s="102"/>
      <c r="T258" s="102"/>
      <c r="U258" s="102"/>
      <c r="V258" s="102"/>
      <c r="W258" s="102"/>
      <c r="X258" s="103"/>
      <c r="Y258" s="102"/>
      <c r="Z258" s="102"/>
      <c r="AA258" s="102"/>
      <c r="AB258" s="102"/>
      <c r="AC258" s="102"/>
      <c r="AD258" s="102"/>
      <c r="AE258" s="102"/>
      <c r="AF258" s="102"/>
      <c r="AG258" s="103"/>
      <c r="AH258" s="102"/>
      <c r="AI258" s="102"/>
      <c r="AJ258" s="102"/>
      <c r="AK258" s="102"/>
      <c r="AL258" s="102"/>
      <c r="AM258" s="102"/>
      <c r="AP258" s="102"/>
      <c r="AQ258" s="102"/>
      <c r="AR258" s="102"/>
      <c r="AS258" s="102"/>
    </row>
    <row r="259" spans="3:45">
      <c r="C259" s="102"/>
      <c r="D259" s="102"/>
      <c r="E259" s="102"/>
      <c r="F259" s="103"/>
      <c r="G259" s="102"/>
      <c r="H259" s="102"/>
      <c r="I259" s="102"/>
      <c r="J259" s="102"/>
      <c r="K259" s="102"/>
      <c r="L259" s="102"/>
      <c r="M259" s="102"/>
      <c r="N259" s="102"/>
      <c r="O259" s="103"/>
      <c r="P259" s="102"/>
      <c r="Q259" s="102"/>
      <c r="R259" s="102"/>
      <c r="S259" s="102"/>
      <c r="T259" s="102"/>
      <c r="U259" s="102"/>
      <c r="V259" s="102"/>
      <c r="W259" s="102"/>
      <c r="X259" s="103"/>
      <c r="Y259" s="102"/>
      <c r="Z259" s="102"/>
      <c r="AA259" s="102"/>
      <c r="AB259" s="102"/>
      <c r="AC259" s="102"/>
      <c r="AD259" s="102"/>
      <c r="AE259" s="102"/>
      <c r="AF259" s="102"/>
      <c r="AG259" s="103"/>
      <c r="AH259" s="102"/>
      <c r="AI259" s="102"/>
      <c r="AJ259" s="102"/>
      <c r="AK259" s="102"/>
      <c r="AL259" s="102"/>
      <c r="AM259" s="102"/>
      <c r="AP259" s="102"/>
      <c r="AQ259" s="102"/>
      <c r="AR259" s="102"/>
      <c r="AS259" s="102"/>
    </row>
    <row r="260" spans="3:45">
      <c r="C260" s="102"/>
      <c r="D260" s="102"/>
      <c r="E260" s="102"/>
      <c r="F260" s="103"/>
      <c r="G260" s="102"/>
      <c r="H260" s="102"/>
      <c r="I260" s="102"/>
      <c r="J260" s="102"/>
      <c r="K260" s="102"/>
      <c r="L260" s="102"/>
      <c r="M260" s="102"/>
      <c r="N260" s="102"/>
      <c r="O260" s="103"/>
      <c r="P260" s="102"/>
      <c r="Q260" s="102"/>
      <c r="R260" s="102"/>
      <c r="S260" s="102"/>
      <c r="T260" s="102"/>
      <c r="U260" s="102"/>
      <c r="V260" s="102"/>
      <c r="W260" s="102"/>
      <c r="X260" s="103"/>
      <c r="Y260" s="102"/>
      <c r="Z260" s="102"/>
      <c r="AA260" s="102"/>
      <c r="AB260" s="102"/>
      <c r="AC260" s="102"/>
      <c r="AD260" s="102"/>
      <c r="AE260" s="102"/>
      <c r="AF260" s="102"/>
      <c r="AG260" s="103"/>
      <c r="AH260" s="102"/>
      <c r="AI260" s="102"/>
      <c r="AJ260" s="102"/>
      <c r="AK260" s="102"/>
      <c r="AL260" s="102"/>
      <c r="AM260" s="102"/>
      <c r="AP260" s="102"/>
      <c r="AQ260" s="102"/>
      <c r="AR260" s="102"/>
      <c r="AS260" s="102"/>
    </row>
    <row r="261" spans="3:45">
      <c r="C261" s="102"/>
      <c r="D261" s="102"/>
      <c r="E261" s="102"/>
      <c r="F261" s="103"/>
      <c r="G261" s="102"/>
      <c r="H261" s="102"/>
      <c r="I261" s="102"/>
      <c r="J261" s="102"/>
      <c r="K261" s="102"/>
      <c r="L261" s="102"/>
      <c r="M261" s="102"/>
      <c r="N261" s="102"/>
      <c r="O261" s="103"/>
      <c r="P261" s="102"/>
      <c r="Q261" s="102"/>
      <c r="R261" s="102"/>
      <c r="S261" s="102"/>
      <c r="T261" s="102"/>
      <c r="U261" s="102"/>
      <c r="V261" s="102"/>
      <c r="W261" s="102"/>
      <c r="X261" s="103"/>
      <c r="Y261" s="102"/>
      <c r="Z261" s="102"/>
      <c r="AA261" s="102"/>
      <c r="AB261" s="102"/>
      <c r="AC261" s="102"/>
      <c r="AD261" s="102"/>
      <c r="AE261" s="102"/>
      <c r="AF261" s="102"/>
      <c r="AG261" s="103"/>
      <c r="AH261" s="102"/>
      <c r="AI261" s="102"/>
      <c r="AJ261" s="102"/>
      <c r="AK261" s="102"/>
      <c r="AL261" s="102"/>
      <c r="AM261" s="102"/>
      <c r="AP261" s="102"/>
      <c r="AQ261" s="102"/>
      <c r="AR261" s="102"/>
      <c r="AS261" s="102"/>
    </row>
    <row r="262" spans="3:45">
      <c r="C262" s="102"/>
      <c r="D262" s="102"/>
      <c r="E262" s="102"/>
      <c r="F262" s="103"/>
      <c r="G262" s="102"/>
      <c r="H262" s="102"/>
      <c r="I262" s="102"/>
      <c r="J262" s="102"/>
      <c r="K262" s="102"/>
      <c r="L262" s="102"/>
      <c r="M262" s="102"/>
      <c r="N262" s="102"/>
      <c r="O262" s="103"/>
      <c r="P262" s="102"/>
      <c r="Q262" s="102"/>
      <c r="R262" s="102"/>
      <c r="S262" s="102"/>
      <c r="T262" s="102"/>
      <c r="U262" s="102"/>
      <c r="V262" s="102"/>
      <c r="W262" s="102"/>
      <c r="X262" s="103"/>
      <c r="Y262" s="102"/>
      <c r="Z262" s="102"/>
      <c r="AA262" s="102"/>
      <c r="AB262" s="102"/>
      <c r="AC262" s="102"/>
      <c r="AD262" s="102"/>
      <c r="AE262" s="102"/>
      <c r="AF262" s="102"/>
      <c r="AG262" s="103"/>
      <c r="AH262" s="102"/>
      <c r="AI262" s="102"/>
      <c r="AJ262" s="102"/>
      <c r="AK262" s="102"/>
      <c r="AL262" s="102"/>
      <c r="AM262" s="102"/>
      <c r="AP262" s="102"/>
      <c r="AQ262" s="102"/>
      <c r="AR262" s="102"/>
      <c r="AS262" s="102"/>
    </row>
    <row r="263" spans="3:45">
      <c r="C263" s="102"/>
      <c r="D263" s="102"/>
      <c r="E263" s="102"/>
      <c r="F263" s="103"/>
      <c r="G263" s="102"/>
      <c r="H263" s="102"/>
      <c r="I263" s="102"/>
      <c r="J263" s="102"/>
      <c r="K263" s="102"/>
      <c r="L263" s="102"/>
      <c r="M263" s="102"/>
      <c r="N263" s="102"/>
      <c r="O263" s="103"/>
      <c r="P263" s="102"/>
      <c r="Q263" s="102"/>
      <c r="R263" s="102"/>
      <c r="S263" s="102"/>
      <c r="T263" s="102"/>
      <c r="U263" s="102"/>
      <c r="V263" s="102"/>
      <c r="W263" s="102"/>
      <c r="X263" s="103"/>
      <c r="Y263" s="102"/>
      <c r="Z263" s="102"/>
      <c r="AA263" s="102"/>
      <c r="AB263" s="102"/>
      <c r="AC263" s="102"/>
      <c r="AD263" s="102"/>
      <c r="AE263" s="102"/>
      <c r="AF263" s="102"/>
      <c r="AG263" s="103"/>
      <c r="AH263" s="102"/>
      <c r="AI263" s="102"/>
      <c r="AJ263" s="102"/>
      <c r="AK263" s="102"/>
      <c r="AL263" s="102"/>
      <c r="AM263" s="102"/>
      <c r="AP263" s="102"/>
      <c r="AQ263" s="102"/>
      <c r="AR263" s="102"/>
      <c r="AS263" s="102"/>
    </row>
    <row r="264" spans="3:45">
      <c r="C264" s="102"/>
      <c r="D264" s="102"/>
      <c r="E264" s="102"/>
      <c r="F264" s="103"/>
      <c r="G264" s="102"/>
      <c r="H264" s="102"/>
      <c r="I264" s="102"/>
      <c r="J264" s="102"/>
      <c r="K264" s="102"/>
      <c r="L264" s="102"/>
      <c r="M264" s="102"/>
      <c r="N264" s="102"/>
      <c r="O264" s="103"/>
      <c r="P264" s="102"/>
      <c r="Q264" s="102"/>
      <c r="R264" s="102"/>
      <c r="S264" s="102"/>
      <c r="T264" s="102"/>
      <c r="U264" s="102"/>
      <c r="V264" s="102"/>
      <c r="W264" s="102"/>
      <c r="X264" s="103"/>
      <c r="Y264" s="102"/>
      <c r="Z264" s="102"/>
      <c r="AA264" s="102"/>
      <c r="AB264" s="102"/>
      <c r="AC264" s="102"/>
      <c r="AD264" s="102"/>
      <c r="AE264" s="102"/>
      <c r="AF264" s="102"/>
      <c r="AG264" s="103"/>
      <c r="AH264" s="102"/>
      <c r="AI264" s="102"/>
      <c r="AJ264" s="102"/>
      <c r="AK264" s="102"/>
      <c r="AL264" s="102"/>
      <c r="AM264" s="102"/>
      <c r="AP264" s="102"/>
      <c r="AQ264" s="102"/>
      <c r="AR264" s="102"/>
      <c r="AS264" s="102"/>
    </row>
    <row r="265" spans="3:45">
      <c r="C265" s="102"/>
      <c r="D265" s="102"/>
      <c r="E265" s="102"/>
      <c r="F265" s="103"/>
      <c r="G265" s="102"/>
      <c r="H265" s="102"/>
      <c r="I265" s="102"/>
      <c r="J265" s="102"/>
      <c r="K265" s="102"/>
      <c r="L265" s="102"/>
      <c r="M265" s="102"/>
      <c r="N265" s="102"/>
      <c r="O265" s="103"/>
      <c r="P265" s="102"/>
      <c r="Q265" s="102"/>
      <c r="R265" s="102"/>
      <c r="S265" s="102"/>
      <c r="T265" s="102"/>
      <c r="U265" s="102"/>
      <c r="V265" s="102"/>
      <c r="W265" s="102"/>
      <c r="X265" s="103"/>
      <c r="Y265" s="102"/>
      <c r="Z265" s="102"/>
      <c r="AA265" s="102"/>
      <c r="AB265" s="102"/>
      <c r="AC265" s="102"/>
      <c r="AD265" s="102"/>
      <c r="AE265" s="102"/>
      <c r="AF265" s="102"/>
      <c r="AG265" s="103"/>
      <c r="AH265" s="102"/>
      <c r="AI265" s="102"/>
      <c r="AJ265" s="102"/>
      <c r="AK265" s="102"/>
      <c r="AL265" s="102"/>
      <c r="AM265" s="102"/>
      <c r="AP265" s="102"/>
      <c r="AQ265" s="102"/>
      <c r="AR265" s="102"/>
      <c r="AS265" s="102"/>
    </row>
    <row r="266" spans="3:45">
      <c r="C266" s="102"/>
      <c r="D266" s="102"/>
      <c r="E266" s="102"/>
      <c r="F266" s="103"/>
      <c r="G266" s="102"/>
      <c r="H266" s="102"/>
      <c r="I266" s="102"/>
      <c r="J266" s="102"/>
      <c r="K266" s="102"/>
      <c r="L266" s="102"/>
      <c r="M266" s="102"/>
      <c r="N266" s="102"/>
      <c r="O266" s="103"/>
      <c r="P266" s="102"/>
      <c r="Q266" s="102"/>
      <c r="R266" s="102"/>
      <c r="S266" s="102"/>
      <c r="T266" s="102"/>
      <c r="U266" s="102"/>
      <c r="V266" s="102"/>
      <c r="W266" s="102"/>
      <c r="X266" s="103"/>
      <c r="Y266" s="102"/>
      <c r="Z266" s="102"/>
      <c r="AA266" s="102"/>
      <c r="AB266" s="102"/>
      <c r="AC266" s="102"/>
      <c r="AD266" s="102"/>
      <c r="AE266" s="102"/>
      <c r="AF266" s="102"/>
      <c r="AG266" s="103"/>
      <c r="AH266" s="102"/>
      <c r="AI266" s="102"/>
      <c r="AJ266" s="102"/>
      <c r="AK266" s="102"/>
      <c r="AL266" s="102"/>
      <c r="AM266" s="102"/>
      <c r="AP266" s="102"/>
      <c r="AQ266" s="102"/>
      <c r="AR266" s="102"/>
      <c r="AS266" s="102"/>
    </row>
    <row r="267" spans="3:45">
      <c r="C267" s="102"/>
      <c r="D267" s="102"/>
      <c r="E267" s="102"/>
      <c r="F267" s="103"/>
      <c r="G267" s="102"/>
      <c r="H267" s="102"/>
      <c r="I267" s="102"/>
      <c r="J267" s="102"/>
      <c r="K267" s="102"/>
      <c r="L267" s="102"/>
      <c r="M267" s="102"/>
      <c r="N267" s="102"/>
      <c r="O267" s="103"/>
      <c r="P267" s="102"/>
      <c r="Q267" s="102"/>
      <c r="R267" s="102"/>
      <c r="S267" s="102"/>
      <c r="T267" s="102"/>
      <c r="U267" s="102"/>
      <c r="V267" s="102"/>
      <c r="W267" s="102"/>
      <c r="X267" s="103"/>
      <c r="Y267" s="102"/>
      <c r="Z267" s="102"/>
      <c r="AA267" s="102"/>
      <c r="AB267" s="102"/>
      <c r="AC267" s="102"/>
      <c r="AD267" s="102"/>
      <c r="AE267" s="102"/>
      <c r="AF267" s="102"/>
      <c r="AG267" s="103"/>
      <c r="AH267" s="102"/>
      <c r="AI267" s="102"/>
      <c r="AJ267" s="102"/>
      <c r="AK267" s="102"/>
      <c r="AL267" s="102"/>
      <c r="AM267" s="102"/>
      <c r="AP267" s="102"/>
      <c r="AQ267" s="102"/>
      <c r="AR267" s="102"/>
      <c r="AS267" s="102"/>
    </row>
    <row r="268" spans="3:45">
      <c r="C268" s="102"/>
      <c r="D268" s="102"/>
      <c r="E268" s="102"/>
      <c r="F268" s="103"/>
      <c r="G268" s="102"/>
      <c r="H268" s="102"/>
      <c r="I268" s="102"/>
      <c r="J268" s="102"/>
      <c r="K268" s="102"/>
      <c r="L268" s="102"/>
      <c r="M268" s="102"/>
      <c r="N268" s="102"/>
      <c r="O268" s="103"/>
      <c r="P268" s="102"/>
      <c r="Q268" s="102"/>
      <c r="R268" s="102"/>
      <c r="S268" s="102"/>
      <c r="T268" s="102"/>
      <c r="U268" s="102"/>
      <c r="V268" s="102"/>
      <c r="W268" s="102"/>
      <c r="X268" s="103"/>
      <c r="Y268" s="102"/>
      <c r="Z268" s="102"/>
      <c r="AA268" s="102"/>
      <c r="AB268" s="102"/>
      <c r="AC268" s="102"/>
      <c r="AD268" s="102"/>
      <c r="AE268" s="102"/>
      <c r="AF268" s="102"/>
      <c r="AG268" s="103"/>
      <c r="AH268" s="102"/>
      <c r="AI268" s="102"/>
      <c r="AJ268" s="102"/>
      <c r="AK268" s="102"/>
      <c r="AL268" s="102"/>
      <c r="AM268" s="102"/>
      <c r="AP268" s="102"/>
      <c r="AQ268" s="102"/>
      <c r="AR268" s="102"/>
      <c r="AS268" s="102"/>
    </row>
    <row r="269" spans="3:45">
      <c r="C269" s="102"/>
      <c r="D269" s="102"/>
      <c r="E269" s="102"/>
      <c r="F269" s="103"/>
      <c r="G269" s="102"/>
      <c r="H269" s="102"/>
      <c r="I269" s="102"/>
      <c r="J269" s="102"/>
      <c r="K269" s="102"/>
      <c r="L269" s="102"/>
      <c r="M269" s="102"/>
      <c r="N269" s="102"/>
      <c r="O269" s="103"/>
      <c r="P269" s="102"/>
      <c r="Q269" s="102"/>
      <c r="R269" s="102"/>
      <c r="S269" s="102"/>
      <c r="T269" s="102"/>
      <c r="U269" s="102"/>
      <c r="V269" s="102"/>
      <c r="W269" s="102"/>
      <c r="X269" s="103"/>
      <c r="Y269" s="102"/>
      <c r="Z269" s="102"/>
      <c r="AA269" s="102"/>
      <c r="AB269" s="102"/>
      <c r="AC269" s="102"/>
      <c r="AD269" s="102"/>
      <c r="AE269" s="102"/>
      <c r="AF269" s="102"/>
      <c r="AG269" s="103"/>
      <c r="AH269" s="102"/>
      <c r="AI269" s="102"/>
      <c r="AJ269" s="102"/>
      <c r="AK269" s="102"/>
      <c r="AL269" s="102"/>
      <c r="AM269" s="102"/>
      <c r="AP269" s="102"/>
      <c r="AQ269" s="102"/>
      <c r="AR269" s="102"/>
      <c r="AS269" s="102"/>
    </row>
    <row r="270" spans="3:45">
      <c r="C270" s="102"/>
      <c r="D270" s="102"/>
      <c r="E270" s="102"/>
      <c r="F270" s="103"/>
      <c r="G270" s="102"/>
      <c r="H270" s="102"/>
      <c r="I270" s="102"/>
      <c r="J270" s="102"/>
      <c r="K270" s="102"/>
      <c r="L270" s="102"/>
      <c r="M270" s="102"/>
      <c r="N270" s="102"/>
      <c r="O270" s="103"/>
      <c r="P270" s="102"/>
      <c r="Q270" s="102"/>
      <c r="R270" s="102"/>
      <c r="S270" s="102"/>
      <c r="T270" s="102"/>
      <c r="U270" s="102"/>
      <c r="V270" s="102"/>
      <c r="W270" s="102"/>
      <c r="X270" s="103"/>
      <c r="Y270" s="102"/>
      <c r="Z270" s="102"/>
      <c r="AA270" s="102"/>
      <c r="AB270" s="102"/>
      <c r="AC270" s="102"/>
      <c r="AD270" s="102"/>
      <c r="AE270" s="102"/>
      <c r="AF270" s="102"/>
      <c r="AG270" s="103"/>
      <c r="AH270" s="102"/>
      <c r="AI270" s="102"/>
      <c r="AJ270" s="102"/>
      <c r="AK270" s="102"/>
      <c r="AL270" s="102"/>
      <c r="AM270" s="102"/>
      <c r="AP270" s="102"/>
      <c r="AQ270" s="102"/>
      <c r="AR270" s="102"/>
      <c r="AS270" s="102"/>
    </row>
    <row r="271" spans="3:45">
      <c r="C271" s="102"/>
      <c r="D271" s="102"/>
      <c r="E271" s="102"/>
      <c r="F271" s="103"/>
      <c r="G271" s="102"/>
      <c r="H271" s="102"/>
      <c r="I271" s="102"/>
      <c r="J271" s="102"/>
      <c r="K271" s="102"/>
      <c r="L271" s="102"/>
      <c r="M271" s="102"/>
      <c r="N271" s="102"/>
      <c r="O271" s="103"/>
      <c r="P271" s="102"/>
      <c r="Q271" s="102"/>
      <c r="R271" s="102"/>
      <c r="S271" s="102"/>
      <c r="T271" s="102"/>
      <c r="U271" s="102"/>
      <c r="V271" s="102"/>
      <c r="W271" s="102"/>
      <c r="X271" s="103"/>
      <c r="Y271" s="102"/>
      <c r="Z271" s="102"/>
      <c r="AA271" s="102"/>
      <c r="AB271" s="102"/>
      <c r="AC271" s="102"/>
      <c r="AD271" s="102"/>
      <c r="AE271" s="102"/>
      <c r="AF271" s="102"/>
      <c r="AG271" s="103"/>
      <c r="AH271" s="102"/>
      <c r="AI271" s="102"/>
      <c r="AJ271" s="102"/>
      <c r="AK271" s="102"/>
      <c r="AL271" s="102"/>
      <c r="AM271" s="102"/>
      <c r="AP271" s="102"/>
      <c r="AQ271" s="102"/>
      <c r="AR271" s="102"/>
      <c r="AS271" s="102"/>
    </row>
    <row r="272" spans="3:45">
      <c r="C272" s="102"/>
      <c r="D272" s="102"/>
      <c r="E272" s="102"/>
      <c r="F272" s="103"/>
      <c r="G272" s="102"/>
      <c r="H272" s="102"/>
      <c r="I272" s="102"/>
      <c r="J272" s="102"/>
      <c r="K272" s="102"/>
      <c r="L272" s="102"/>
      <c r="M272" s="102"/>
      <c r="N272" s="102"/>
      <c r="O272" s="103"/>
      <c r="P272" s="102"/>
      <c r="Q272" s="102"/>
      <c r="R272" s="102"/>
      <c r="S272" s="102"/>
      <c r="T272" s="102"/>
      <c r="U272" s="102"/>
      <c r="V272" s="102"/>
      <c r="W272" s="102"/>
      <c r="X272" s="103"/>
      <c r="Y272" s="102"/>
      <c r="Z272" s="102"/>
      <c r="AA272" s="102"/>
      <c r="AB272" s="102"/>
      <c r="AC272" s="102"/>
      <c r="AD272" s="102"/>
      <c r="AE272" s="102"/>
      <c r="AF272" s="102"/>
      <c r="AG272" s="103"/>
      <c r="AH272" s="102"/>
      <c r="AI272" s="102"/>
      <c r="AJ272" s="102"/>
      <c r="AK272" s="102"/>
      <c r="AL272" s="102"/>
      <c r="AM272" s="102"/>
      <c r="AP272" s="102"/>
      <c r="AQ272" s="102"/>
      <c r="AR272" s="102"/>
      <c r="AS272" s="102"/>
    </row>
    <row r="273" spans="3:45">
      <c r="C273" s="102"/>
      <c r="D273" s="102"/>
      <c r="E273" s="102"/>
      <c r="F273" s="103"/>
      <c r="G273" s="102"/>
      <c r="H273" s="102"/>
      <c r="I273" s="102"/>
      <c r="J273" s="102"/>
      <c r="K273" s="102"/>
      <c r="L273" s="102"/>
      <c r="M273" s="102"/>
      <c r="N273" s="102"/>
      <c r="O273" s="103"/>
      <c r="P273" s="102"/>
      <c r="Q273" s="102"/>
      <c r="R273" s="102"/>
      <c r="S273" s="102"/>
      <c r="T273" s="102"/>
      <c r="U273" s="102"/>
      <c r="V273" s="102"/>
      <c r="W273" s="102"/>
      <c r="X273" s="103"/>
      <c r="Y273" s="102"/>
      <c r="Z273" s="102"/>
      <c r="AA273" s="102"/>
      <c r="AB273" s="102"/>
      <c r="AC273" s="102"/>
      <c r="AD273" s="102"/>
      <c r="AE273" s="102"/>
      <c r="AF273" s="102"/>
      <c r="AG273" s="103"/>
      <c r="AH273" s="102"/>
      <c r="AI273" s="102"/>
      <c r="AJ273" s="102"/>
      <c r="AK273" s="102"/>
      <c r="AL273" s="102"/>
      <c r="AM273" s="102"/>
      <c r="AP273" s="102"/>
      <c r="AQ273" s="102"/>
      <c r="AR273" s="102"/>
      <c r="AS273" s="102"/>
    </row>
    <row r="274" spans="3:45">
      <c r="C274" s="102"/>
      <c r="D274" s="102"/>
      <c r="E274" s="102"/>
      <c r="F274" s="103"/>
      <c r="G274" s="102"/>
      <c r="H274" s="102"/>
      <c r="I274" s="102"/>
      <c r="J274" s="102"/>
      <c r="K274" s="102"/>
      <c r="L274" s="102"/>
      <c r="M274" s="102"/>
      <c r="N274" s="102"/>
      <c r="O274" s="103"/>
      <c r="P274" s="102"/>
      <c r="Q274" s="102"/>
      <c r="R274" s="102"/>
      <c r="S274" s="102"/>
      <c r="T274" s="102"/>
      <c r="U274" s="102"/>
      <c r="V274" s="102"/>
      <c r="W274" s="102"/>
      <c r="X274" s="103"/>
      <c r="Y274" s="102"/>
      <c r="Z274" s="102"/>
      <c r="AA274" s="102"/>
      <c r="AB274" s="102"/>
      <c r="AC274" s="102"/>
      <c r="AD274" s="102"/>
      <c r="AE274" s="102"/>
      <c r="AF274" s="102"/>
      <c r="AG274" s="103"/>
      <c r="AH274" s="102"/>
      <c r="AI274" s="102"/>
      <c r="AJ274" s="102"/>
      <c r="AK274" s="102"/>
      <c r="AL274" s="102"/>
      <c r="AM274" s="102"/>
      <c r="AP274" s="102"/>
      <c r="AQ274" s="102"/>
      <c r="AR274" s="102"/>
      <c r="AS274" s="102"/>
    </row>
  </sheetData>
  <sheetProtection algorithmName="SHA-512" hashValue="Ae4Pan56Ftg0qkxoqMjG0NNHWfgTohLpmyLDkw/GJbpSJSB6QVMUYjVBcXExE6HBuE+ngrmeE/fSL/H44hClRw==" saltValue="s/67oliRQg1iganoBN1+7w==" spinCount="100000" sheet="1" scenarios="1" insertHyperlinks="0"/>
  <mergeCells count="117">
    <mergeCell ref="J92:N92"/>
    <mergeCell ref="AP2:AS2"/>
    <mergeCell ref="J76:N76"/>
    <mergeCell ref="J60:N60"/>
    <mergeCell ref="J68:N68"/>
    <mergeCell ref="J84:N84"/>
    <mergeCell ref="J48:N48"/>
    <mergeCell ref="J49:N49"/>
    <mergeCell ref="J50:N50"/>
    <mergeCell ref="J51:N51"/>
    <mergeCell ref="J52:N52"/>
    <mergeCell ref="AQ42:AS42"/>
    <mergeCell ref="V42:X42"/>
    <mergeCell ref="Y42:AA42"/>
    <mergeCell ref="AB42:AD42"/>
    <mergeCell ref="AE42:AG42"/>
    <mergeCell ref="AH42:AJ42"/>
    <mergeCell ref="AK42:AM42"/>
    <mergeCell ref="AE37:AG37"/>
    <mergeCell ref="AH37:AJ37"/>
    <mergeCell ref="AK37:AM37"/>
    <mergeCell ref="AQ39:AS39"/>
    <mergeCell ref="AQ30:AS30"/>
    <mergeCell ref="AQ31:AS31"/>
    <mergeCell ref="AQ32:AS32"/>
    <mergeCell ref="D52:H52"/>
    <mergeCell ref="D60:H60"/>
    <mergeCell ref="D68:H68"/>
    <mergeCell ref="D76:H76"/>
    <mergeCell ref="D84:H84"/>
    <mergeCell ref="D92:H92"/>
    <mergeCell ref="D48:H48"/>
    <mergeCell ref="D49:H49"/>
    <mergeCell ref="D50:H50"/>
    <mergeCell ref="D51:H51"/>
    <mergeCell ref="D42:F42"/>
    <mergeCell ref="G42:I42"/>
    <mergeCell ref="J42:L42"/>
    <mergeCell ref="M42:O42"/>
    <mergeCell ref="P42:R42"/>
    <mergeCell ref="S42:U42"/>
    <mergeCell ref="AK35:AM35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S35:U35"/>
    <mergeCell ref="V35:X35"/>
    <mergeCell ref="Y35:AA35"/>
    <mergeCell ref="AB35:AD35"/>
    <mergeCell ref="AE35:AG35"/>
    <mergeCell ref="AH35:AJ35"/>
    <mergeCell ref="AQ22:AS22"/>
    <mergeCell ref="AE18:AG18"/>
    <mergeCell ref="AH18:AJ18"/>
    <mergeCell ref="AK18:AM18"/>
    <mergeCell ref="AQ33:AS33"/>
    <mergeCell ref="AQ34:AS34"/>
    <mergeCell ref="D35:F35"/>
    <mergeCell ref="G35:I35"/>
    <mergeCell ref="J35:L35"/>
    <mergeCell ref="M35:O35"/>
    <mergeCell ref="P35:R35"/>
    <mergeCell ref="AQ23:AS23"/>
    <mergeCell ref="AQ24:AS24"/>
    <mergeCell ref="AQ25:AS25"/>
    <mergeCell ref="AQ26:AS26"/>
    <mergeCell ref="AQ28:AS28"/>
    <mergeCell ref="AQ29:AS29"/>
    <mergeCell ref="AQ27:AS27"/>
    <mergeCell ref="D20:F20"/>
    <mergeCell ref="G20:I20"/>
    <mergeCell ref="J20:L20"/>
    <mergeCell ref="M20:O20"/>
    <mergeCell ref="P20:R20"/>
    <mergeCell ref="S20:U20"/>
    <mergeCell ref="V20:X20"/>
    <mergeCell ref="AQ17:AS17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Y20:AA20"/>
    <mergeCell ref="AB20:AD20"/>
    <mergeCell ref="AE20:AG20"/>
    <mergeCell ref="AH20:AJ20"/>
    <mergeCell ref="AK20:AM20"/>
    <mergeCell ref="AQ14:AS14"/>
    <mergeCell ref="AQ15:AS15"/>
    <mergeCell ref="AQ16:AS16"/>
    <mergeCell ref="AQ12:AS12"/>
    <mergeCell ref="AQ13:AS13"/>
    <mergeCell ref="V8:X8"/>
    <mergeCell ref="Y8:AA8"/>
    <mergeCell ref="AB8:AD8"/>
    <mergeCell ref="AE8:AG8"/>
    <mergeCell ref="AH8:AJ8"/>
    <mergeCell ref="AK8:AM8"/>
    <mergeCell ref="D8:F8"/>
    <mergeCell ref="G8:I8"/>
    <mergeCell ref="J8:L8"/>
    <mergeCell ref="M8:O8"/>
    <mergeCell ref="P8:R8"/>
    <mergeCell ref="S8:U8"/>
    <mergeCell ref="AQ8:AS8"/>
    <mergeCell ref="AQ10:AS10"/>
    <mergeCell ref="AQ11:AS11"/>
  </mergeCells>
  <conditionalFormatting sqref="D38:AM38">
    <cfRule type="expression" dxfId="398" priority="31" stopIfTrue="1">
      <formula>D228&lt;0</formula>
    </cfRule>
  </conditionalFormatting>
  <conditionalFormatting sqref="D21:AM21">
    <cfRule type="expression" dxfId="397" priority="32" stopIfTrue="1">
      <formula>D213&lt;0</formula>
    </cfRule>
  </conditionalFormatting>
  <conditionalFormatting sqref="D9:AM9">
    <cfRule type="expression" dxfId="396" priority="33" stopIfTrue="1">
      <formula>D204&lt;0</formula>
    </cfRule>
  </conditionalFormatting>
  <conditionalFormatting sqref="AQ8:AS8">
    <cfRule type="expression" dxfId="395" priority="35" stopIfTrue="1">
      <formula>AR39&lt;0</formula>
    </cfRule>
  </conditionalFormatting>
  <conditionalFormatting sqref="AE8:AG8">
    <cfRule type="expression" dxfId="394" priority="30">
      <formula>AF39&lt;0</formula>
    </cfRule>
  </conditionalFormatting>
  <conditionalFormatting sqref="AH8:AM8">
    <cfRule type="expression" dxfId="393" priority="29">
      <formula>AI39&lt;0</formula>
    </cfRule>
  </conditionalFormatting>
  <conditionalFormatting sqref="M8:AD8">
    <cfRule type="expression" dxfId="392" priority="28">
      <formula>N39&lt;0</formula>
    </cfRule>
  </conditionalFormatting>
  <conditionalFormatting sqref="D20:F20">
    <cfRule type="expression" dxfId="391" priority="25">
      <formula>E39&lt;0</formula>
    </cfRule>
  </conditionalFormatting>
  <conditionalFormatting sqref="D37:F37">
    <cfRule type="expression" dxfId="390" priority="24">
      <formula>E39&lt;0</formula>
    </cfRule>
  </conditionalFormatting>
  <conditionalFormatting sqref="G37:AM37">
    <cfRule type="expression" dxfId="389" priority="22">
      <formula>H39&lt;0</formula>
    </cfRule>
  </conditionalFormatting>
  <conditionalFormatting sqref="G20:I20">
    <cfRule type="expression" dxfId="388" priority="20">
      <formula>H39&lt;0</formula>
    </cfRule>
  </conditionalFormatting>
  <conditionalFormatting sqref="G8:I8">
    <cfRule type="expression" dxfId="387" priority="18">
      <formula>H39&lt;0</formula>
    </cfRule>
  </conditionalFormatting>
  <conditionalFormatting sqref="J20:R20">
    <cfRule type="expression" dxfId="386" priority="17">
      <formula>K39&lt;0</formula>
    </cfRule>
  </conditionalFormatting>
  <conditionalFormatting sqref="J8:L8">
    <cfRule type="expression" dxfId="385" priority="16">
      <formula>K39&lt;0</formula>
    </cfRule>
  </conditionalFormatting>
  <conditionalFormatting sqref="S20:AD20">
    <cfRule type="expression" dxfId="384" priority="15">
      <formula>T39&lt;0</formula>
    </cfRule>
  </conditionalFormatting>
  <conditionalFormatting sqref="AE20:AM20">
    <cfRule type="expression" dxfId="383" priority="14">
      <formula>AF39&lt;0</formula>
    </cfRule>
  </conditionalFormatting>
  <conditionalFormatting sqref="D8:F8">
    <cfRule type="expression" dxfId="382" priority="13">
      <formula>E39&lt;0</formula>
    </cfRule>
  </conditionalFormatting>
  <conditionalFormatting sqref="F10">
    <cfRule type="cellIs" dxfId="381" priority="11" operator="equal">
      <formula>"ec"</formula>
    </cfRule>
    <cfRule type="cellIs" dxfId="380" priority="12" operator="equal">
      <formula>"ok"</formula>
    </cfRule>
  </conditionalFormatting>
  <conditionalFormatting sqref="F11:F16">
    <cfRule type="cellIs" dxfId="379" priority="9" operator="equal">
      <formula>"ec"</formula>
    </cfRule>
    <cfRule type="cellIs" dxfId="378" priority="10" operator="equal">
      <formula>"ok"</formula>
    </cfRule>
  </conditionalFormatting>
  <conditionalFormatting sqref="I10:I16">
    <cfRule type="cellIs" dxfId="377" priority="7" operator="equal">
      <formula>"ec"</formula>
    </cfRule>
    <cfRule type="cellIs" dxfId="376" priority="8" operator="equal">
      <formula>"ok"</formula>
    </cfRule>
  </conditionalFormatting>
  <conditionalFormatting sqref="L10:L16 O10:O16 R10:R16 U10:U16 X10:X16 AA10:AA16 AD10:AD16 AG10:AG16 AJ10:AJ16 AM10:AM16">
    <cfRule type="cellIs" dxfId="375" priority="5" operator="equal">
      <formula>"ec"</formula>
    </cfRule>
    <cfRule type="cellIs" dxfId="374" priority="6" operator="equal">
      <formula>"ok"</formula>
    </cfRule>
  </conditionalFormatting>
  <conditionalFormatting sqref="F22:F33">
    <cfRule type="cellIs" dxfId="373" priority="3" operator="equal">
      <formula>"ec"</formula>
    </cfRule>
    <cfRule type="cellIs" dxfId="372" priority="4" operator="equal">
      <formula>"ok"</formula>
    </cfRule>
  </conditionalFormatting>
  <conditionalFormatting sqref="I22:I33 L22:L33 O22:O33 R22:R33 U22:U33 X22:X33 AA22:AA33 AD22:AD33 AG22:AG33 AJ22:AJ33 AM22:AM33">
    <cfRule type="cellIs" dxfId="371" priority="1" operator="equal">
      <formula>"ec"</formula>
    </cfRule>
    <cfRule type="cellIs" dxfId="370" priority="2" operator="equal">
      <formula>"ok"</formula>
    </cfRule>
  </conditionalFormatting>
  <dataValidations count="2">
    <dataValidation type="list" errorStyle="warning" allowBlank="1" showErrorMessage="1" errorTitle="REMARQUE :" error="Sélectionner &quot;OK&quot; si l'affectation d'argent a été réalisée._x000a__x000a_Sélectionner &quot;EC&quot; si l'affectation a été partiellement réalisée." sqref="AT983071:AT983081 F65557:F65561 F131093:F131097 F196629:F196633 F262165:F262169 F327701:F327705 F393237:F393241 F458773:F458777 F524309:F524313 F589845:F589849 F655381:F655385 F720917:F720921 F786453:F786457 F851989:F851993 F917525:F917529 F983061:F983065 I10:I16 I65557:I65561 I131093:I131097 I196629:I196633 I262165:I262169 I327701:I327705 I393237:I393241 I458773:I458777 I524309:I524313 I589845:I589849 I655381:I655385 I720917:I720921 I786453:I786457 I851989:I851993 I917525:I917529 I983061:I983065 AT458783:AT458793 O65557:O65561 O131093:O131097 O196629:O196633 O262165:O262169 O327701:O327705 O393237:O393241 O458773:O458777 O524309:O524313 O589845:O589849 O655381:O655385 O720917:O720921 O786453:O786457 O851989:O851993 O917525:O917529 O983061:O983065 F22:F33 F65567:F65577 F131103:F131113 F196639:F196649 F262175:F262185 F327711:F327721 F393247:F393257 F458783:F458793 F524319:F524329 F589855:F589865 F655391:F655401 F720927:F720937 F786463:F786473 F851999:F852009 F917535:F917545 F983071:F983081 AT524319:AT524329 U65557:U65561 U131093:U131097 U196629:U196633 U262165:U262169 U327701:U327705 U393237:U393241 U458773:U458777 U524309:U524313 U589845:U589849 U655381:U655385 U720917:U720921 U786453:U786457 U851989:U851993 U917525:U917529 U983061:U983065 AT589855:AT589865 R65557:R65561 R131093:R131097 R196629:R196633 R262165:R262169 R327701:R327705 R393237:R393241 R458773:R458777 R524309:R524313 R589845:R589849 R655381:R655385 R720917:R720921 R786453:R786457 R851989:R851993 R917525:R917529 R983061:R983065 AT655391:AT655401 X65557:X65561 X131093:X131097 X196629:X196633 X262165:X262169 X327701:X327705 X393237:X393241 X458773:X458777 X524309:X524313 X589845:X589849 X655381:X655385 X720917:X720921 X786453:X786457 X851989:X851993 X917525:X917529 X983061:X983065 AT720927:AT720937 AD65557:AD65561 AD131093:AD131097 AD196629:AD196633 AD262165:AD262169 AD327701:AD327705 AD393237:AD393241 AD458773:AD458777 AD524309:AD524313 AD589845:AD589849 AD655381:AD655385 AD720917:AD720921 AD786453:AD786457 AD851989:AD851993 AD917525:AD917529 AD983061:AD983065 AT786463:AT786473 AA65557:AA65561 AA131093:AA131097 AA196629:AA196633 AA262165:AA262169 AA327701:AA327705 AA393237:AA393241 AA458773:AA458777 AA524309:AA524313 AA589845:AA589849 AA655381:AA655385 AA720917:AA720921 AA786453:AA786457 AA851989:AA851993 AA917525:AA917529 AA983061:AA983065 AM10:AO16 AG65557:AG65561 AG131093:AG131097 AG196629:AG196633 AG262165:AG262169 AG327701:AG327705 AG393237:AG393241 AG458773:AG458777 AG524309:AG524313 AG589845:AG589849 AG655381:AG655385 AG720917:AG720921 AG786453:AG786457 AG851989:AG851993 AG917525:AG917529 AG983061:AG983065 AT851999:AT852009 AM65557:AO65561 AM131093:AO131097 AM196629:AO196633 AM262165:AO262169 AM327701:AO327705 AM393237:AO393241 AM458773:AO458777 AM524309:AO524313 AM589845:AO589849 AM655381:AO655385 AM720917:AO720921 AM786453:AO786457 AM851989:AO851993 AM917525:AO917529 AM983061:AO983065 AT917535:AT917545 AJ65557:AJ65561 AJ131093:AJ131097 AJ196629:AJ196633 AJ262165:AJ262169 AJ327701:AJ327705 AJ393237:AJ393241 AJ458773:AJ458777 AJ524309:AJ524313 AJ589845:AJ589849 AJ655381:AJ655385 AJ720917:AJ720921 AJ786453:AJ786457 AJ851989:AJ851993 AJ917525:AJ917529 AJ983061:AJ983065 AT393247:AT393257 I65567:I65577 I131103:I131113 I196639:I196649 I262175:I262185 I327711:I327721 I393247:I393257 I458783:I458793 I524319:I524329 I589855:I589865 I655391:I655401 I720927:I720937 I786463:I786473 I851999:I852009 I917535:I917545 I983071:I983081 F11:F16 L65557:L65561 L131093:L131097 L196629:L196633 L262165:L262169 L327701:L327705 L393237:L393241 L458773:L458777 L524309:L524313 L589845:L589849 L655381:L655385 L720917:L720921 L786453:L786457 L851989:L851993 L917525:L917529 L983061:L983065 AM22:AO33 AJ65567:AJ65577 AJ131103:AJ131113 AJ196639:AJ196649 AJ262175:AJ262185 AJ327711:AJ327721 AJ393247:AJ393257 AJ458783:AJ458793 AJ524319:AJ524329 AJ589855:AJ589865 AJ655391:AJ655401 AJ720927:AJ720937 AJ786463:AJ786473 AJ851999:AJ852009 AJ917535:AJ917545 AJ983071:AJ983081 L10:L16 AM65567:AO65577 AM131103:AO131113 AM196639:AO196649 AM262175:AO262185 AM327711:AO327721 AM393247:AO393257 AM458783:AO458793 AM524319:AO524329 AM589855:AO589865 AM655391:AO655401 AM720927:AO720937 AM786463:AO786473 AM851999:AO852009 AM917535:AO917545 AM983071:AO983081 O10:O16 AG65567:AG65577 AG131103:AG131113 AG196639:AG196649 AG262175:AG262185 AG327711:AG327721 AG393247:AG393257 AG458783:AG458793 AG524319:AG524329 AG589855:AG589865 AG655391:AG655401 AG720927:AG720937 AG786463:AG786473 AG851999:AG852009 AG917535:AG917545 AG983071:AG983081 R10:R16 AA65567:AA65577 AA131103:AA131113 AA196639:AA196649 AA262175:AA262185 AA327711:AA327721 AA393247:AA393257 AA458783:AA458793 AA524319:AA524329 AA589855:AA589865 AA655391:AA655401 AA720927:AA720937 AA786463:AA786473 AA851999:AA852009 AA917535:AA917545 AA983071:AA983081 U10:U16 AD65567:AD65577 AD131103:AD131113 AD196639:AD196649 AD262175:AD262185 AD327711:AD327721 AD393247:AD393257 AD458783:AD458793 AD524319:AD524329 AD589855:AD589865 AD655391:AD655401 AD720927:AD720937 AD786463:AD786473 AD851999:AD852009 AD917535:AD917545 AD983071:AD983081 X10:X16 X65567:X65577 X131103:X131113 X196639:X196649 X262175:X262185 X327711:X327721 X393247:X393257 X458783:X458793 X524319:X524329 X589855:X589865 X655391:X655401 X720927:X720937 X786463:X786473 X851999:X852009 X917535:X917545 X983071:X983081 AA10:AA16 R65567:R65577 R131103:R131113 R196639:R196649 R262175:R262185 R327711:R327721 R393247:R393257 R458783:R458793 R524319:R524329 R589855:R589865 R655391:R655401 R720927:R720937 R786463:R786473 R851999:R852009 R917535:R917545 R983071:R983081 AD10:AD16 U65567:U65577 U131103:U131113 U196639:U196649 U262175:U262185 U327711:U327721 U393247:U393257 U458783:U458793 U524319:U524329 U589855:U589865 U655391:U655401 U720927:U720937 U786463:U786473 U851999:U852009 U917535:U917545 U983071:U983081 AG10:AG16 O65567:O65577 O131103:O131113 O196639:O196649 O262175:O262185 O327711:O327721 O393247:O393257 O458783:O458793 O524319:O524329 O589855:O589865 O655391:O655401 O720927:O720937 O786463:O786473 O851999:O852009 O917535:O917545 O983071:O983081 AJ10:AJ16 L65567:L65577 L131103:L131113 L196639:L196649 L262175:L262185 L327711:L327721 L393247:L393257 L458783:L458793 L524319:L524329 L589855:L589865 L655391:L655401 L720927:L720937 L786463:L786473 L851999:L852009 L917535:L917545 L983071:L983081 AT10:AT16 AT65557:AT65561 AT131093:AT131097 AT196629:AT196633 AT262165:AT262169 AT327701:AT327705 AT393237:AT393241 AT458773:AT458777 AT524309:AT524313 AT589845:AT589849 AT655381:AT655385 AT720917:AT720921 AT786453:AT786457 AT851989:AT851993 AT917525:AT917529 AT983061:AT983065 AT22:AT33 AT65567:AT65577 AT131103:AT131113 AT196639:AT196649 AT262175:AT262185 AT327711:AT327721 I22:I33 L22:L33 O22:O33 R22:R33 U22:U33 X22:X33 AA22:AA33 AD22:AD33 AG22:AG33 AJ22:AJ33">
      <formula1>OK</formula1>
    </dataValidation>
    <dataValidation type="list" allowBlank="1" showInputMessage="1" showErrorMessage="1" sqref="F10">
      <formula1>OK</formula1>
    </dataValidation>
  </dataValidations>
  <hyperlinks>
    <hyperlink ref="A3" location="'Budget Gold'!A1" tooltip="Accès au Budget Gold" display="Accès au Budget"/>
    <hyperlink ref="A4" location="Simulateur!A1" tooltip="Simulateur d'épargne" display="Simulateur d'épargne"/>
    <hyperlink ref="A2" location="Menu!A1" tooltip="Accès au Menu Général" display="Accès au MENU"/>
  </hyperlinks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Données!$D$64:$D$72</xm:f>
          </x14:formula1>
          <xm:sqref>C11:C16</xm:sqref>
        </x14:dataValidation>
        <x14:dataValidation type="list" allowBlank="1" showInputMessage="1">
          <x14:formula1>
            <xm:f>Données!$F$64:$F$78</xm:f>
          </x14:formula1>
          <xm:sqref>C22:C33</xm:sqref>
        </x14:dataValidation>
        <x14:dataValidation type="list" allowBlank="1">
          <x14:formula1>
            <xm:f>Données!$D$64:$D$72</xm:f>
          </x14:formula1>
          <xm:sqref>C10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74"/>
  <sheetViews>
    <sheetView workbookViewId="0">
      <selection activeCell="A2" sqref="A2"/>
    </sheetView>
  </sheetViews>
  <sheetFormatPr baseColWidth="10" defaultColWidth="10.73046875" defaultRowHeight="12.75"/>
  <cols>
    <col min="1" max="1" width="16.1328125" style="102" bestFit="1" customWidth="1"/>
    <col min="2" max="2" width="1" style="102" customWidth="1"/>
    <col min="3" max="3" width="30.73046875" style="154" bestFit="1" customWidth="1"/>
    <col min="4" max="4" width="11.1328125" style="154" bestFit="1" customWidth="1"/>
    <col min="5" max="5" width="14.73046875" style="154" bestFit="1" customWidth="1"/>
    <col min="6" max="6" width="2.59765625" style="155" bestFit="1" customWidth="1"/>
    <col min="7" max="7" width="10.73046875" style="154"/>
    <col min="8" max="8" width="14.73046875" style="154" bestFit="1" customWidth="1"/>
    <col min="9" max="9" width="2.59765625" style="154" bestFit="1" customWidth="1"/>
    <col min="10" max="10" width="10.73046875" style="154"/>
    <col min="11" max="11" width="13.3984375" style="154" bestFit="1" customWidth="1"/>
    <col min="12" max="12" width="2.59765625" style="154" bestFit="1" customWidth="1"/>
    <col min="13" max="13" width="11.1328125" style="154" bestFit="1" customWidth="1"/>
    <col min="14" max="14" width="14.73046875" style="154" bestFit="1" customWidth="1"/>
    <col min="15" max="15" width="2.59765625" style="155" bestFit="1" customWidth="1"/>
    <col min="16" max="16" width="10.73046875" style="154"/>
    <col min="17" max="17" width="14.73046875" style="154" bestFit="1" customWidth="1"/>
    <col min="18" max="18" width="2.59765625" style="154" bestFit="1" customWidth="1"/>
    <col min="19" max="19" width="10.73046875" style="154"/>
    <col min="20" max="20" width="14.73046875" style="154" bestFit="1" customWidth="1"/>
    <col min="21" max="21" width="2.59765625" style="154" bestFit="1" customWidth="1"/>
    <col min="22" max="22" width="11.1328125" style="154" bestFit="1" customWidth="1"/>
    <col min="23" max="23" width="14.73046875" style="154" bestFit="1" customWidth="1"/>
    <col min="24" max="24" width="2.59765625" style="155" bestFit="1" customWidth="1"/>
    <col min="25" max="25" width="10.73046875" style="154"/>
    <col min="26" max="26" width="14.73046875" style="154" bestFit="1" customWidth="1"/>
    <col min="27" max="27" width="2.59765625" style="154" bestFit="1" customWidth="1"/>
    <col min="28" max="28" width="10.73046875" style="154"/>
    <col min="29" max="29" width="14.73046875" style="154" bestFit="1" customWidth="1"/>
    <col min="30" max="30" width="2.59765625" style="154" bestFit="1" customWidth="1"/>
    <col min="31" max="31" width="11.1328125" style="154" bestFit="1" customWidth="1"/>
    <col min="32" max="32" width="14.73046875" style="154" bestFit="1" customWidth="1"/>
    <col min="33" max="33" width="2.59765625" style="155" bestFit="1" customWidth="1"/>
    <col min="34" max="34" width="10.73046875" style="154"/>
    <col min="35" max="35" width="14.73046875" style="154" bestFit="1" customWidth="1"/>
    <col min="36" max="36" width="2.59765625" style="154" bestFit="1" customWidth="1"/>
    <col min="37" max="37" width="10.73046875" style="154"/>
    <col min="38" max="38" width="14.73046875" style="154" bestFit="1" customWidth="1"/>
    <col min="39" max="39" width="2.59765625" style="154" bestFit="1" customWidth="1"/>
    <col min="40" max="40" width="4.73046875" style="102" customWidth="1"/>
    <col min="41" max="41" width="1.265625" style="102" customWidth="1"/>
    <col min="42" max="42" width="34.265625" style="154" bestFit="1" customWidth="1"/>
    <col min="43" max="45" width="10.73046875" style="154"/>
    <col min="46" max="46" width="1.265625" style="102" customWidth="1"/>
    <col min="47" max="16384" width="10.73046875" style="102"/>
  </cols>
  <sheetData>
    <row r="1" spans="1:47">
      <c r="C1" s="102"/>
      <c r="D1" s="102"/>
      <c r="E1" s="102"/>
      <c r="F1" s="103"/>
      <c r="G1" s="102"/>
      <c r="H1" s="102"/>
      <c r="I1" s="102"/>
      <c r="J1" s="102"/>
      <c r="K1" s="102"/>
      <c r="L1" s="102"/>
      <c r="M1" s="102"/>
      <c r="N1" s="102"/>
      <c r="O1" s="103"/>
      <c r="P1" s="102"/>
      <c r="Q1" s="102"/>
      <c r="R1" s="102"/>
      <c r="S1" s="102"/>
      <c r="T1" s="102"/>
      <c r="U1" s="102"/>
      <c r="V1" s="102"/>
      <c r="W1" s="102"/>
      <c r="X1" s="103"/>
      <c r="Y1" s="102"/>
      <c r="Z1" s="102"/>
      <c r="AA1" s="102"/>
      <c r="AB1" s="102"/>
      <c r="AC1" s="102"/>
      <c r="AD1" s="102"/>
      <c r="AE1" s="102"/>
      <c r="AF1" s="102"/>
      <c r="AG1" s="103"/>
      <c r="AH1" s="102"/>
      <c r="AI1" s="102"/>
      <c r="AJ1" s="102"/>
      <c r="AK1" s="102"/>
      <c r="AL1" s="102"/>
      <c r="AM1" s="102"/>
      <c r="AP1" s="102"/>
      <c r="AQ1" s="102"/>
      <c r="AR1" s="102"/>
      <c r="AS1" s="102"/>
    </row>
    <row r="2" spans="1:47" ht="29.25">
      <c r="A2" s="104" t="s">
        <v>315</v>
      </c>
      <c r="C2" s="106" t="s">
        <v>431</v>
      </c>
      <c r="D2" s="105" t="s">
        <v>438</v>
      </c>
      <c r="E2" s="102"/>
      <c r="F2" s="103"/>
      <c r="G2" s="102"/>
      <c r="H2" s="102"/>
      <c r="I2" s="102"/>
      <c r="J2" s="102"/>
      <c r="K2" s="102"/>
      <c r="L2" s="102"/>
      <c r="M2" s="102"/>
      <c r="N2" s="102"/>
      <c r="O2" s="103"/>
      <c r="P2" s="102"/>
      <c r="Q2" s="102"/>
      <c r="R2" s="102"/>
      <c r="S2" s="102"/>
      <c r="T2" s="102"/>
      <c r="U2" s="102"/>
      <c r="V2" s="102"/>
      <c r="W2" s="102"/>
      <c r="X2" s="103"/>
      <c r="Y2" s="102"/>
      <c r="Z2" s="102"/>
      <c r="AA2" s="102"/>
      <c r="AB2" s="102"/>
      <c r="AC2" s="102"/>
      <c r="AD2" s="102"/>
      <c r="AE2" s="102"/>
      <c r="AF2" s="102"/>
      <c r="AG2" s="103"/>
      <c r="AH2" s="102"/>
      <c r="AI2" s="102"/>
      <c r="AJ2" s="102"/>
      <c r="AK2" s="102"/>
      <c r="AL2" s="102"/>
      <c r="AM2" s="102"/>
      <c r="AP2" s="708" t="s">
        <v>431</v>
      </c>
      <c r="AQ2" s="708"/>
      <c r="AR2" s="708"/>
      <c r="AS2" s="708"/>
    </row>
    <row r="3" spans="1:47">
      <c r="A3" s="107" t="s">
        <v>430</v>
      </c>
      <c r="C3" s="102"/>
      <c r="D3" s="102"/>
      <c r="E3" s="102"/>
      <c r="F3" s="103"/>
      <c r="G3" s="102"/>
      <c r="H3" s="102"/>
      <c r="I3" s="102"/>
      <c r="J3" s="102"/>
      <c r="K3" s="102"/>
      <c r="L3" s="102"/>
      <c r="M3" s="102"/>
      <c r="N3" s="102"/>
      <c r="O3" s="103"/>
      <c r="P3" s="102"/>
      <c r="Q3" s="102"/>
      <c r="R3" s="102"/>
      <c r="S3" s="102"/>
      <c r="T3" s="102"/>
      <c r="U3" s="102"/>
      <c r="V3" s="102"/>
      <c r="W3" s="102"/>
      <c r="X3" s="103"/>
      <c r="Y3" s="102"/>
      <c r="Z3" s="102"/>
      <c r="AA3" s="102"/>
      <c r="AB3" s="102"/>
      <c r="AC3" s="102"/>
      <c r="AD3" s="102"/>
      <c r="AE3" s="102"/>
      <c r="AF3" s="102"/>
      <c r="AG3" s="103"/>
      <c r="AH3" s="102"/>
      <c r="AI3" s="102"/>
      <c r="AJ3" s="102"/>
      <c r="AK3" s="102"/>
      <c r="AL3" s="102"/>
      <c r="AM3" s="102"/>
      <c r="AP3" s="102"/>
      <c r="AQ3" s="102"/>
      <c r="AR3" s="102"/>
      <c r="AS3" s="102"/>
    </row>
    <row r="4" spans="1:47" ht="15">
      <c r="A4" s="108" t="s">
        <v>379</v>
      </c>
      <c r="C4" s="156" t="s">
        <v>433</v>
      </c>
      <c r="D4" s="102"/>
      <c r="E4" s="102"/>
      <c r="F4" s="103"/>
      <c r="G4" s="102"/>
      <c r="H4" s="102"/>
      <c r="I4" s="102"/>
      <c r="J4" s="184" t="str">
        <f>Menu!I4</f>
        <v>Version 2021 Révision 2</v>
      </c>
      <c r="K4" s="102"/>
      <c r="L4" s="102"/>
      <c r="M4" s="102"/>
      <c r="N4" s="102"/>
      <c r="O4" s="103"/>
      <c r="P4" s="102"/>
      <c r="Q4" s="102"/>
      <c r="R4" s="102"/>
      <c r="S4" s="102"/>
      <c r="T4" s="102"/>
      <c r="U4" s="102"/>
      <c r="V4" s="102"/>
      <c r="W4" s="102"/>
      <c r="X4" s="103"/>
      <c r="Y4" s="102"/>
      <c r="Z4" s="102"/>
      <c r="AA4" s="102"/>
      <c r="AB4" s="102"/>
      <c r="AC4" s="102"/>
      <c r="AD4" s="102"/>
      <c r="AE4" s="102"/>
      <c r="AF4" s="102"/>
      <c r="AG4" s="103"/>
      <c r="AH4" s="102"/>
      <c r="AI4" s="102"/>
      <c r="AJ4" s="102"/>
      <c r="AK4" s="102"/>
      <c r="AL4" s="102"/>
      <c r="AM4" s="102"/>
      <c r="AP4" s="109"/>
      <c r="AQ4" s="102"/>
      <c r="AR4" s="102"/>
      <c r="AS4" s="102"/>
    </row>
    <row r="5" spans="1:47">
      <c r="C5" s="157" t="s">
        <v>408</v>
      </c>
      <c r="D5" s="102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3"/>
      <c r="P5" s="102"/>
      <c r="Q5" s="102"/>
      <c r="R5" s="102"/>
      <c r="S5" s="102"/>
      <c r="T5" s="102"/>
      <c r="U5" s="102"/>
      <c r="V5" s="102"/>
      <c r="W5" s="102"/>
      <c r="X5" s="103"/>
      <c r="Y5" s="102"/>
      <c r="Z5" s="102"/>
      <c r="AA5" s="102"/>
      <c r="AB5" s="102"/>
      <c r="AC5" s="102"/>
      <c r="AD5" s="102"/>
      <c r="AE5" s="102"/>
      <c r="AF5" s="102"/>
      <c r="AG5" s="103"/>
      <c r="AH5" s="102"/>
      <c r="AI5" s="102"/>
      <c r="AJ5" s="102"/>
      <c r="AK5" s="102"/>
      <c r="AL5" s="102"/>
      <c r="AM5" s="102"/>
      <c r="AP5" s="110"/>
      <c r="AQ5" s="102"/>
      <c r="AR5" s="102"/>
      <c r="AS5" s="102"/>
    </row>
    <row r="6" spans="1:47" ht="13.15" thickBot="1">
      <c r="C6" s="157" t="s">
        <v>416</v>
      </c>
      <c r="D6" s="102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3"/>
      <c r="P6" s="102"/>
      <c r="Q6" s="102"/>
      <c r="R6" s="102"/>
      <c r="S6" s="102"/>
      <c r="T6" s="102"/>
      <c r="U6" s="102"/>
      <c r="V6" s="102"/>
      <c r="W6" s="102"/>
      <c r="X6" s="103"/>
      <c r="Y6" s="102"/>
      <c r="Z6" s="102"/>
      <c r="AA6" s="102"/>
      <c r="AB6" s="102"/>
      <c r="AC6" s="102"/>
      <c r="AD6" s="102"/>
      <c r="AE6" s="102"/>
      <c r="AF6" s="102"/>
      <c r="AG6" s="103"/>
      <c r="AH6" s="102"/>
      <c r="AI6" s="102"/>
      <c r="AJ6" s="102"/>
      <c r="AK6" s="102"/>
      <c r="AL6" s="102"/>
      <c r="AM6" s="102"/>
      <c r="AP6" s="110"/>
      <c r="AQ6" s="102"/>
      <c r="AR6" s="102"/>
      <c r="AS6" s="102"/>
    </row>
    <row r="7" spans="1:47" ht="13.15" thickBot="1">
      <c r="C7" s="102"/>
      <c r="D7" s="102"/>
      <c r="E7" s="102"/>
      <c r="F7" s="103"/>
      <c r="G7" s="102"/>
      <c r="H7" s="102"/>
      <c r="I7" s="102"/>
      <c r="J7" s="102"/>
      <c r="K7" s="102"/>
      <c r="L7" s="102"/>
      <c r="M7" s="102"/>
      <c r="N7" s="102"/>
      <c r="O7" s="103"/>
      <c r="P7" s="102"/>
      <c r="Q7" s="102"/>
      <c r="R7" s="102"/>
      <c r="S7" s="102"/>
      <c r="T7" s="102"/>
      <c r="U7" s="102"/>
      <c r="V7" s="102"/>
      <c r="W7" s="102"/>
      <c r="X7" s="103"/>
      <c r="Y7" s="102"/>
      <c r="Z7" s="102"/>
      <c r="AA7" s="102"/>
      <c r="AB7" s="102"/>
      <c r="AC7" s="102"/>
      <c r="AD7" s="102"/>
      <c r="AE7" s="102"/>
      <c r="AF7" s="102"/>
      <c r="AG7" s="103"/>
      <c r="AH7" s="102"/>
      <c r="AI7" s="102"/>
      <c r="AJ7" s="102"/>
      <c r="AK7" s="102"/>
      <c r="AL7" s="102"/>
      <c r="AM7" s="102"/>
      <c r="AO7" s="111"/>
      <c r="AP7" s="112"/>
      <c r="AQ7" s="112"/>
      <c r="AR7" s="112"/>
      <c r="AS7" s="112"/>
      <c r="AT7" s="113"/>
    </row>
    <row r="8" spans="1:47" ht="17.25" thickBot="1">
      <c r="C8" s="114" t="s">
        <v>381</v>
      </c>
      <c r="D8" s="680">
        <f>Menu!F20</f>
        <v>44197</v>
      </c>
      <c r="E8" s="680"/>
      <c r="F8" s="681"/>
      <c r="G8" s="680">
        <f t="shared" ref="G8" si="0">D8+32</f>
        <v>44229</v>
      </c>
      <c r="H8" s="680"/>
      <c r="I8" s="681"/>
      <c r="J8" s="680">
        <f t="shared" ref="J8" si="1">G8+32</f>
        <v>44261</v>
      </c>
      <c r="K8" s="680"/>
      <c r="L8" s="681"/>
      <c r="M8" s="680">
        <f t="shared" ref="M8" si="2">J8+32</f>
        <v>44293</v>
      </c>
      <c r="N8" s="680"/>
      <c r="O8" s="681"/>
      <c r="P8" s="680">
        <f t="shared" ref="P8" si="3">M8+32</f>
        <v>44325</v>
      </c>
      <c r="Q8" s="680"/>
      <c r="R8" s="681"/>
      <c r="S8" s="680">
        <f t="shared" ref="S8" si="4">P8+32</f>
        <v>44357</v>
      </c>
      <c r="T8" s="680"/>
      <c r="U8" s="681"/>
      <c r="V8" s="680">
        <f t="shared" ref="V8" si="5">S8+32</f>
        <v>44389</v>
      </c>
      <c r="W8" s="680"/>
      <c r="X8" s="681"/>
      <c r="Y8" s="680">
        <f t="shared" ref="Y8" si="6">V8+32</f>
        <v>44421</v>
      </c>
      <c r="Z8" s="680"/>
      <c r="AA8" s="681"/>
      <c r="AB8" s="680">
        <f t="shared" ref="AB8" si="7">Y8+32</f>
        <v>44453</v>
      </c>
      <c r="AC8" s="680"/>
      <c r="AD8" s="681"/>
      <c r="AE8" s="680">
        <f t="shared" ref="AE8" si="8">AB8+32</f>
        <v>44485</v>
      </c>
      <c r="AF8" s="680"/>
      <c r="AG8" s="681"/>
      <c r="AH8" s="680">
        <f t="shared" ref="AH8" si="9">AE8+32</f>
        <v>44517</v>
      </c>
      <c r="AI8" s="680"/>
      <c r="AJ8" s="681"/>
      <c r="AK8" s="680">
        <f t="shared" ref="AK8" si="10">AH8+32</f>
        <v>44549</v>
      </c>
      <c r="AL8" s="680"/>
      <c r="AM8" s="681"/>
      <c r="AO8" s="115"/>
      <c r="AP8" s="116" t="s">
        <v>381</v>
      </c>
      <c r="AQ8" s="682" t="s">
        <v>261</v>
      </c>
      <c r="AR8" s="683"/>
      <c r="AS8" s="684"/>
      <c r="AT8" s="117"/>
    </row>
    <row r="9" spans="1:47">
      <c r="B9" s="118"/>
      <c r="C9" s="118"/>
      <c r="D9" s="119" t="s">
        <v>59</v>
      </c>
      <c r="E9" s="119" t="s">
        <v>60</v>
      </c>
      <c r="F9" s="120"/>
      <c r="G9" s="119" t="s">
        <v>59</v>
      </c>
      <c r="H9" s="119" t="s">
        <v>60</v>
      </c>
      <c r="I9" s="120"/>
      <c r="J9" s="119" t="s">
        <v>59</v>
      </c>
      <c r="K9" s="119" t="s">
        <v>60</v>
      </c>
      <c r="L9" s="120"/>
      <c r="M9" s="119" t="s">
        <v>59</v>
      </c>
      <c r="N9" s="119" t="s">
        <v>60</v>
      </c>
      <c r="O9" s="120"/>
      <c r="P9" s="119" t="s">
        <v>59</v>
      </c>
      <c r="Q9" s="119" t="s">
        <v>60</v>
      </c>
      <c r="R9" s="120"/>
      <c r="S9" s="119" t="s">
        <v>59</v>
      </c>
      <c r="T9" s="119" t="s">
        <v>60</v>
      </c>
      <c r="U9" s="120"/>
      <c r="V9" s="119" t="s">
        <v>59</v>
      </c>
      <c r="W9" s="119" t="s">
        <v>60</v>
      </c>
      <c r="X9" s="120"/>
      <c r="Y9" s="119" t="s">
        <v>59</v>
      </c>
      <c r="Z9" s="119" t="s">
        <v>60</v>
      </c>
      <c r="AA9" s="120"/>
      <c r="AB9" s="119" t="s">
        <v>59</v>
      </c>
      <c r="AC9" s="119" t="s">
        <v>60</v>
      </c>
      <c r="AD9" s="120"/>
      <c r="AE9" s="119" t="s">
        <v>59</v>
      </c>
      <c r="AF9" s="119" t="s">
        <v>60</v>
      </c>
      <c r="AG9" s="120"/>
      <c r="AH9" s="119" t="s">
        <v>59</v>
      </c>
      <c r="AI9" s="119" t="s">
        <v>60</v>
      </c>
      <c r="AJ9" s="120"/>
      <c r="AK9" s="119" t="s">
        <v>59</v>
      </c>
      <c r="AL9" s="119" t="s">
        <v>60</v>
      </c>
      <c r="AM9" s="120"/>
      <c r="AN9" s="118"/>
      <c r="AO9" s="121"/>
      <c r="AP9" s="122"/>
      <c r="AQ9" s="122"/>
      <c r="AR9" s="122"/>
      <c r="AS9" s="122"/>
      <c r="AT9" s="123"/>
      <c r="AU9" s="118"/>
    </row>
    <row r="10" spans="1:47">
      <c r="C10" s="361" t="s">
        <v>505</v>
      </c>
      <c r="D10" s="358"/>
      <c r="E10" s="359"/>
      <c r="F10" s="350"/>
      <c r="G10" s="358"/>
      <c r="H10" s="359"/>
      <c r="I10" s="350"/>
      <c r="J10" s="358"/>
      <c r="K10" s="359"/>
      <c r="L10" s="350"/>
      <c r="M10" s="358"/>
      <c r="N10" s="359"/>
      <c r="O10" s="350"/>
      <c r="P10" s="358"/>
      <c r="Q10" s="359"/>
      <c r="R10" s="350"/>
      <c r="S10" s="358"/>
      <c r="T10" s="359"/>
      <c r="U10" s="350"/>
      <c r="V10" s="358"/>
      <c r="W10" s="359"/>
      <c r="X10" s="350"/>
      <c r="Y10" s="358"/>
      <c r="Z10" s="359"/>
      <c r="AA10" s="350"/>
      <c r="AB10" s="358"/>
      <c r="AC10" s="359"/>
      <c r="AD10" s="350"/>
      <c r="AE10" s="358"/>
      <c r="AF10" s="359"/>
      <c r="AG10" s="350"/>
      <c r="AH10" s="358"/>
      <c r="AI10" s="359"/>
      <c r="AJ10" s="350"/>
      <c r="AK10" s="358"/>
      <c r="AL10" s="359"/>
      <c r="AM10" s="350"/>
      <c r="AO10" s="115"/>
      <c r="AP10" s="124" t="str">
        <f>C10</f>
        <v>Loyers</v>
      </c>
      <c r="AQ10" s="685">
        <f>SUM(MAX(D10:E10),MAX(G10:H10),MAX(J10:K10),MAX(M10,N10),MAX(P10:Q10),MAX(S10:T10),MAX(V10:W10),MAX(Y10:Z10),MAX(AB10:AC10),MAX(AE10,AF10),MAX(AH10:AI10),MAX(AK10:AL10))</f>
        <v>0</v>
      </c>
      <c r="AR10" s="686"/>
      <c r="AS10" s="687"/>
      <c r="AT10" s="117"/>
    </row>
    <row r="11" spans="1:47">
      <c r="C11" s="361" t="s">
        <v>383</v>
      </c>
      <c r="D11" s="360"/>
      <c r="E11" s="359"/>
      <c r="F11" s="350"/>
      <c r="G11" s="358"/>
      <c r="H11" s="359"/>
      <c r="I11" s="350"/>
      <c r="J11" s="358"/>
      <c r="K11" s="359"/>
      <c r="L11" s="350"/>
      <c r="M11" s="358"/>
      <c r="N11" s="359"/>
      <c r="O11" s="350"/>
      <c r="P11" s="358"/>
      <c r="Q11" s="359"/>
      <c r="R11" s="350"/>
      <c r="S11" s="358"/>
      <c r="T11" s="359"/>
      <c r="U11" s="350"/>
      <c r="V11" s="358"/>
      <c r="W11" s="359"/>
      <c r="X11" s="350"/>
      <c r="Y11" s="358"/>
      <c r="Z11" s="359"/>
      <c r="AA11" s="350"/>
      <c r="AB11" s="358"/>
      <c r="AC11" s="359"/>
      <c r="AD11" s="350"/>
      <c r="AE11" s="358"/>
      <c r="AF11" s="359"/>
      <c r="AG11" s="350"/>
      <c r="AH11" s="358"/>
      <c r="AI11" s="359"/>
      <c r="AJ11" s="350"/>
      <c r="AK11" s="358"/>
      <c r="AL11" s="359"/>
      <c r="AM11" s="350"/>
      <c r="AO11" s="115"/>
      <c r="AP11" s="124" t="str">
        <f>C11</f>
        <v>Provisions pour charges</v>
      </c>
      <c r="AQ11" s="685">
        <f>SUM(MAX(D11:E11),MAX(G11:H11),MAX(J11:K11),MAX(M11,N11),MAX(P11:Q11),MAX(S11:T11),MAX(V11:W11),MAX(Y11:Z11),MAX(AB11:AC11),MAX(AE11,AF11),MAX(AH11:AI11),MAX(AK11:AL11))</f>
        <v>0</v>
      </c>
      <c r="AR11" s="686"/>
      <c r="AS11" s="687"/>
      <c r="AT11" s="117"/>
    </row>
    <row r="12" spans="1:47">
      <c r="C12" s="361" t="s">
        <v>384</v>
      </c>
      <c r="D12" s="358"/>
      <c r="E12" s="359"/>
      <c r="F12" s="350"/>
      <c r="G12" s="358"/>
      <c r="H12" s="359"/>
      <c r="I12" s="350"/>
      <c r="J12" s="358"/>
      <c r="K12" s="359"/>
      <c r="L12" s="350"/>
      <c r="M12" s="358"/>
      <c r="N12" s="359"/>
      <c r="O12" s="350"/>
      <c r="P12" s="358"/>
      <c r="Q12" s="359"/>
      <c r="R12" s="350"/>
      <c r="S12" s="358"/>
      <c r="T12" s="359"/>
      <c r="U12" s="350"/>
      <c r="V12" s="358"/>
      <c r="W12" s="359"/>
      <c r="X12" s="350"/>
      <c r="Y12" s="358"/>
      <c r="Z12" s="359"/>
      <c r="AA12" s="350"/>
      <c r="AB12" s="358"/>
      <c r="AC12" s="359"/>
      <c r="AD12" s="350"/>
      <c r="AE12" s="358"/>
      <c r="AF12" s="359"/>
      <c r="AG12" s="350"/>
      <c r="AH12" s="358"/>
      <c r="AI12" s="359"/>
      <c r="AJ12" s="350"/>
      <c r="AK12" s="358"/>
      <c r="AL12" s="359"/>
      <c r="AM12" s="350"/>
      <c r="AO12" s="115"/>
      <c r="AP12" s="124" t="str">
        <f t="shared" ref="AP12:AP13" si="11">C12</f>
        <v>Dépots de garantie</v>
      </c>
      <c r="AQ12" s="685">
        <f t="shared" ref="AQ12:AQ13" si="12">SUM(MAX(D12:E12),MAX(G12:H12),MAX(J12:K12),MAX(M12,N12),MAX(P12:Q12),MAX(S12:T12),MAX(V12:W12),MAX(Y12:Z12),MAX(AB12:AC12),MAX(AE12,AF12),MAX(AH12:AI12),MAX(AK12:AL12))</f>
        <v>0</v>
      </c>
      <c r="AR12" s="686"/>
      <c r="AS12" s="687"/>
      <c r="AT12" s="117"/>
    </row>
    <row r="13" spans="1:47">
      <c r="C13" s="361" t="s">
        <v>385</v>
      </c>
      <c r="D13" s="358"/>
      <c r="E13" s="359"/>
      <c r="F13" s="350"/>
      <c r="G13" s="358"/>
      <c r="H13" s="359"/>
      <c r="I13" s="350"/>
      <c r="J13" s="358"/>
      <c r="K13" s="359"/>
      <c r="L13" s="350"/>
      <c r="M13" s="358"/>
      <c r="N13" s="359"/>
      <c r="O13" s="350"/>
      <c r="P13" s="358"/>
      <c r="Q13" s="359"/>
      <c r="R13" s="350"/>
      <c r="S13" s="358"/>
      <c r="T13" s="359"/>
      <c r="U13" s="350"/>
      <c r="V13" s="358"/>
      <c r="W13" s="359"/>
      <c r="X13" s="350"/>
      <c r="Y13" s="358"/>
      <c r="Z13" s="359"/>
      <c r="AA13" s="350"/>
      <c r="AB13" s="358"/>
      <c r="AC13" s="359"/>
      <c r="AD13" s="350"/>
      <c r="AE13" s="358"/>
      <c r="AF13" s="359"/>
      <c r="AG13" s="350"/>
      <c r="AH13" s="358"/>
      <c r="AI13" s="359"/>
      <c r="AJ13" s="350"/>
      <c r="AK13" s="358"/>
      <c r="AL13" s="359"/>
      <c r="AM13" s="350"/>
      <c r="AO13" s="115"/>
      <c r="AP13" s="124" t="str">
        <f t="shared" si="11"/>
        <v>Apports personnels</v>
      </c>
      <c r="AQ13" s="685">
        <f t="shared" si="12"/>
        <v>0</v>
      </c>
      <c r="AR13" s="686"/>
      <c r="AS13" s="687"/>
      <c r="AT13" s="117"/>
    </row>
    <row r="14" spans="1:47">
      <c r="C14" s="361" t="s">
        <v>422</v>
      </c>
      <c r="D14" s="358"/>
      <c r="E14" s="359"/>
      <c r="F14" s="350"/>
      <c r="G14" s="358"/>
      <c r="H14" s="359"/>
      <c r="I14" s="350"/>
      <c r="J14" s="358"/>
      <c r="K14" s="359"/>
      <c r="L14" s="350"/>
      <c r="M14" s="358"/>
      <c r="N14" s="359"/>
      <c r="O14" s="350"/>
      <c r="P14" s="358"/>
      <c r="Q14" s="359"/>
      <c r="R14" s="350"/>
      <c r="S14" s="358"/>
      <c r="T14" s="359"/>
      <c r="U14" s="350"/>
      <c r="V14" s="358"/>
      <c r="W14" s="359"/>
      <c r="X14" s="350"/>
      <c r="Y14" s="358"/>
      <c r="Z14" s="359"/>
      <c r="AA14" s="350"/>
      <c r="AB14" s="358"/>
      <c r="AC14" s="359"/>
      <c r="AD14" s="350"/>
      <c r="AE14" s="358"/>
      <c r="AF14" s="359"/>
      <c r="AG14" s="350"/>
      <c r="AH14" s="358"/>
      <c r="AI14" s="359"/>
      <c r="AJ14" s="350"/>
      <c r="AK14" s="358"/>
      <c r="AL14" s="359"/>
      <c r="AM14" s="350"/>
      <c r="AO14" s="115"/>
      <c r="AP14" s="124" t="str">
        <f>C14</f>
        <v>Financement</v>
      </c>
      <c r="AQ14" s="685">
        <f>SUM(MAX(D14:E14),MAX(G14:H14),MAX(J14:K14),MAX(M14,N14),MAX(P14:Q14),MAX(S14:T14),MAX(V14:W14),MAX(Y14:Z14),MAX(AB14:AC14),MAX(AE14,AF14),MAX(AH14:AI14),MAX(AK14:AL14))</f>
        <v>0</v>
      </c>
      <c r="AR14" s="686"/>
      <c r="AS14" s="687"/>
      <c r="AT14" s="117"/>
    </row>
    <row r="15" spans="1:47">
      <c r="C15" s="361" t="s">
        <v>423</v>
      </c>
      <c r="D15" s="358"/>
      <c r="E15" s="359"/>
      <c r="F15" s="350"/>
      <c r="G15" s="358"/>
      <c r="H15" s="359"/>
      <c r="I15" s="350"/>
      <c r="J15" s="358"/>
      <c r="K15" s="359"/>
      <c r="L15" s="350"/>
      <c r="M15" s="358"/>
      <c r="N15" s="359"/>
      <c r="O15" s="350"/>
      <c r="P15" s="358"/>
      <c r="Q15" s="359"/>
      <c r="R15" s="350"/>
      <c r="S15" s="358"/>
      <c r="T15" s="359"/>
      <c r="U15" s="350"/>
      <c r="V15" s="358"/>
      <c r="W15" s="359"/>
      <c r="X15" s="350"/>
      <c r="Y15" s="358"/>
      <c r="Z15" s="359"/>
      <c r="AA15" s="350"/>
      <c r="AB15" s="358"/>
      <c r="AC15" s="359"/>
      <c r="AD15" s="350"/>
      <c r="AE15" s="358"/>
      <c r="AF15" s="359"/>
      <c r="AG15" s="350"/>
      <c r="AH15" s="358"/>
      <c r="AI15" s="359"/>
      <c r="AJ15" s="350"/>
      <c r="AK15" s="358"/>
      <c r="AL15" s="359"/>
      <c r="AM15" s="350"/>
      <c r="AO15" s="115"/>
      <c r="AP15" s="124" t="str">
        <f>C15</f>
        <v>Subventions</v>
      </c>
      <c r="AQ15" s="685">
        <f>SUM(MAX(D15:E15),MAX(G15:H15),MAX(J15:K15),MAX(M15,N15),MAX(P15:Q15),MAX(S15:T15),MAX(V15:W15),MAX(Y15:Z15),MAX(AB15:AC15),MAX(AE15,AF15),MAX(AH15:AI15),MAX(AK15:AL15))</f>
        <v>0</v>
      </c>
      <c r="AR15" s="686"/>
      <c r="AS15" s="687"/>
      <c r="AT15" s="117"/>
    </row>
    <row r="16" spans="1:47">
      <c r="C16" s="361" t="s">
        <v>39</v>
      </c>
      <c r="D16" s="358"/>
      <c r="E16" s="359"/>
      <c r="F16" s="350"/>
      <c r="G16" s="358"/>
      <c r="H16" s="359"/>
      <c r="I16" s="350"/>
      <c r="J16" s="358"/>
      <c r="K16" s="359"/>
      <c r="L16" s="350"/>
      <c r="M16" s="358"/>
      <c r="N16" s="359"/>
      <c r="O16" s="350"/>
      <c r="P16" s="358"/>
      <c r="Q16" s="359"/>
      <c r="R16" s="350"/>
      <c r="S16" s="358"/>
      <c r="T16" s="359"/>
      <c r="U16" s="350"/>
      <c r="V16" s="358"/>
      <c r="W16" s="359"/>
      <c r="X16" s="350"/>
      <c r="Y16" s="358"/>
      <c r="Z16" s="359"/>
      <c r="AA16" s="350"/>
      <c r="AB16" s="358"/>
      <c r="AC16" s="359"/>
      <c r="AD16" s="350"/>
      <c r="AE16" s="358"/>
      <c r="AF16" s="359"/>
      <c r="AG16" s="350"/>
      <c r="AH16" s="358"/>
      <c r="AI16" s="359"/>
      <c r="AJ16" s="350"/>
      <c r="AK16" s="358"/>
      <c r="AL16" s="359"/>
      <c r="AM16" s="350"/>
      <c r="AO16" s="115"/>
      <c r="AP16" s="124" t="str">
        <f>C16</f>
        <v>Autres</v>
      </c>
      <c r="AQ16" s="685">
        <f>SUM(MAX(D16:E16),MAX(G16:H16),MAX(J16:K16),MAX(M16,N16),MAX(P16:Q16),MAX(S16:T16),MAX(V16:W16),MAX(Y16:Z16),MAX(AB16:AC16),MAX(AE16,AF16),MAX(AH16:AI16),MAX(AK16:AL16))</f>
        <v>0</v>
      </c>
      <c r="AR16" s="686"/>
      <c r="AS16" s="687"/>
      <c r="AT16" s="117"/>
    </row>
    <row r="17" spans="3:46" ht="13.9">
      <c r="C17" s="125" t="s">
        <v>386</v>
      </c>
      <c r="D17" s="126" t="str">
        <f>IF(SUM(D10:D16)=0,"",SUM(D10:D16))</f>
        <v/>
      </c>
      <c r="E17" s="127">
        <f>SUM(E10:E16)</f>
        <v>0</v>
      </c>
      <c r="F17" s="128"/>
      <c r="G17" s="126" t="str">
        <f>IF(SUM(G10:G16)=0,"",SUM(G10:G16))</f>
        <v/>
      </c>
      <c r="H17" s="127">
        <f>SUM(H10:H16)</f>
        <v>0</v>
      </c>
      <c r="I17" s="128"/>
      <c r="J17" s="126" t="str">
        <f>IF(SUM(J10:J16)=0,"",SUM(J10:J16))</f>
        <v/>
      </c>
      <c r="K17" s="127">
        <f>SUM(K10:K16)</f>
        <v>0</v>
      </c>
      <c r="L17" s="128"/>
      <c r="M17" s="126" t="str">
        <f>IF(SUM(M10:M16)=0,"",SUM(M10:M16))</f>
        <v/>
      </c>
      <c r="N17" s="127">
        <f>SUM(N10:N16)</f>
        <v>0</v>
      </c>
      <c r="O17" s="128"/>
      <c r="P17" s="126" t="str">
        <f>IF(SUM(P10:P16)=0,"",SUM(P10:P16))</f>
        <v/>
      </c>
      <c r="Q17" s="127">
        <f>SUM(Q10:Q16)</f>
        <v>0</v>
      </c>
      <c r="R17" s="128"/>
      <c r="S17" s="126" t="str">
        <f>IF(SUM(S10:S16)=0,"",SUM(S10:S16))</f>
        <v/>
      </c>
      <c r="T17" s="127">
        <f>SUM(T10:T16)</f>
        <v>0</v>
      </c>
      <c r="U17" s="128"/>
      <c r="V17" s="126" t="str">
        <f>IF(SUM(V10:V16)=0,"",SUM(V10:V16))</f>
        <v/>
      </c>
      <c r="W17" s="127">
        <f>SUM(W10:W16)</f>
        <v>0</v>
      </c>
      <c r="X17" s="128"/>
      <c r="Y17" s="126" t="str">
        <f>IF(SUM(Y10:Y16)=0,"",SUM(Y10:Y16))</f>
        <v/>
      </c>
      <c r="Z17" s="127">
        <f>SUM(Z10:Z16)</f>
        <v>0</v>
      </c>
      <c r="AA17" s="128"/>
      <c r="AB17" s="126" t="str">
        <f>IF(SUM(AB10:AB16)=0,"",SUM(AB10:AB16))</f>
        <v/>
      </c>
      <c r="AC17" s="127">
        <f>SUM(AC10:AC16)</f>
        <v>0</v>
      </c>
      <c r="AD17" s="128"/>
      <c r="AE17" s="126" t="str">
        <f>IF(SUM(AE10:AE16)=0,"",SUM(AE10:AE16))</f>
        <v/>
      </c>
      <c r="AF17" s="127">
        <f>SUM(AF10:AF16)</f>
        <v>0</v>
      </c>
      <c r="AG17" s="128"/>
      <c r="AH17" s="126" t="str">
        <f>IF(SUM(AH10:AH16)=0,"",SUM(AH10:AH16))</f>
        <v/>
      </c>
      <c r="AI17" s="127">
        <f>SUM(AI10:AI16)</f>
        <v>0</v>
      </c>
      <c r="AJ17" s="128"/>
      <c r="AK17" s="126" t="str">
        <f>IF(SUM(AK10:AK16)=0,"",SUM(AK10:AK16))</f>
        <v/>
      </c>
      <c r="AL17" s="127">
        <f>SUM(AL10:AL16)</f>
        <v>0</v>
      </c>
      <c r="AM17" s="128"/>
      <c r="AO17" s="115"/>
      <c r="AP17" s="129" t="s">
        <v>387</v>
      </c>
      <c r="AQ17" s="688">
        <f>SUM(AQ10:AS16)</f>
        <v>0</v>
      </c>
      <c r="AR17" s="689"/>
      <c r="AS17" s="690"/>
      <c r="AT17" s="117"/>
    </row>
    <row r="18" spans="3:46">
      <c r="C18" s="125" t="s">
        <v>388</v>
      </c>
      <c r="D18" s="691" t="str">
        <f>IF(D17="","",D17-E17)</f>
        <v/>
      </c>
      <c r="E18" s="692"/>
      <c r="F18" s="693"/>
      <c r="G18" s="691" t="str">
        <f>IF(G17="","",G17-H17)</f>
        <v/>
      </c>
      <c r="H18" s="692"/>
      <c r="I18" s="693"/>
      <c r="J18" s="691" t="str">
        <f>IF(J17="","",J17-K17)</f>
        <v/>
      </c>
      <c r="K18" s="692"/>
      <c r="L18" s="693"/>
      <c r="M18" s="691" t="str">
        <f>IF(M17="","",M17-N17)</f>
        <v/>
      </c>
      <c r="N18" s="692"/>
      <c r="O18" s="693"/>
      <c r="P18" s="691" t="str">
        <f>IF(P17="","",P17-Q17)</f>
        <v/>
      </c>
      <c r="Q18" s="692"/>
      <c r="R18" s="693"/>
      <c r="S18" s="691" t="str">
        <f>IF(S17="","",S17-T17)</f>
        <v/>
      </c>
      <c r="T18" s="692"/>
      <c r="U18" s="693"/>
      <c r="V18" s="691" t="str">
        <f>IF(V17="","",V17-W17)</f>
        <v/>
      </c>
      <c r="W18" s="692"/>
      <c r="X18" s="693"/>
      <c r="Y18" s="691" t="str">
        <f>IF(Y17="","",Y17-Z17)</f>
        <v/>
      </c>
      <c r="Z18" s="692"/>
      <c r="AA18" s="693"/>
      <c r="AB18" s="691" t="str">
        <f>IF(AB17="","",AB17-AC17)</f>
        <v/>
      </c>
      <c r="AC18" s="692"/>
      <c r="AD18" s="693"/>
      <c r="AE18" s="691" t="str">
        <f>IF(AE17="","",AE17-AF17)</f>
        <v/>
      </c>
      <c r="AF18" s="692"/>
      <c r="AG18" s="693"/>
      <c r="AH18" s="691" t="str">
        <f>IF(AH17="","",AH17-AI17)</f>
        <v/>
      </c>
      <c r="AI18" s="692"/>
      <c r="AJ18" s="693"/>
      <c r="AK18" s="691" t="str">
        <f>IF(AK17="","",AK17-AL17)</f>
        <v/>
      </c>
      <c r="AL18" s="692"/>
      <c r="AM18" s="693"/>
      <c r="AO18" s="115"/>
      <c r="AP18" s="129"/>
      <c r="AQ18" s="130"/>
      <c r="AR18" s="130"/>
      <c r="AS18" s="130"/>
      <c r="AT18" s="117"/>
    </row>
    <row r="19" spans="3:46" ht="13.15">
      <c r="C19" s="114"/>
      <c r="D19" s="102"/>
      <c r="E19" s="102"/>
      <c r="F19" s="103"/>
      <c r="G19" s="102"/>
      <c r="H19" s="102"/>
      <c r="I19" s="102"/>
      <c r="J19" s="102"/>
      <c r="K19" s="102"/>
      <c r="L19" s="102"/>
      <c r="M19" s="102"/>
      <c r="N19" s="102"/>
      <c r="O19" s="103"/>
      <c r="P19" s="102"/>
      <c r="Q19" s="102"/>
      <c r="R19" s="102"/>
      <c r="S19" s="102"/>
      <c r="T19" s="102"/>
      <c r="U19" s="102"/>
      <c r="V19" s="102"/>
      <c r="W19" s="102"/>
      <c r="X19" s="103"/>
      <c r="Y19" s="102"/>
      <c r="Z19" s="102"/>
      <c r="AA19" s="102"/>
      <c r="AB19" s="102"/>
      <c r="AC19" s="102"/>
      <c r="AD19" s="102"/>
      <c r="AE19" s="102"/>
      <c r="AF19" s="102"/>
      <c r="AG19" s="103"/>
      <c r="AH19" s="102"/>
      <c r="AI19" s="102"/>
      <c r="AJ19" s="102"/>
      <c r="AK19" s="102"/>
      <c r="AL19" s="102"/>
      <c r="AM19" s="102"/>
      <c r="AO19" s="115"/>
      <c r="AP19" s="116"/>
      <c r="AQ19" s="130"/>
      <c r="AR19" s="130"/>
      <c r="AS19" s="130"/>
      <c r="AT19" s="117"/>
    </row>
    <row r="20" spans="3:46" ht="13.15">
      <c r="C20" s="114" t="s">
        <v>389</v>
      </c>
      <c r="D20" s="680">
        <f>Menu!F20</f>
        <v>44197</v>
      </c>
      <c r="E20" s="680"/>
      <c r="F20" s="681"/>
      <c r="G20" s="680">
        <f>32+D20</f>
        <v>44229</v>
      </c>
      <c r="H20" s="680"/>
      <c r="I20" s="681"/>
      <c r="J20" s="680">
        <f t="shared" ref="J20" si="13">32+G20</f>
        <v>44261</v>
      </c>
      <c r="K20" s="680"/>
      <c r="L20" s="681"/>
      <c r="M20" s="680">
        <f t="shared" ref="M20" si="14">32+J20</f>
        <v>44293</v>
      </c>
      <c r="N20" s="680"/>
      <c r="O20" s="681"/>
      <c r="P20" s="680">
        <f t="shared" ref="P20" si="15">32+M20</f>
        <v>44325</v>
      </c>
      <c r="Q20" s="680"/>
      <c r="R20" s="681"/>
      <c r="S20" s="680">
        <f t="shared" ref="S20" si="16">32+P20</f>
        <v>44357</v>
      </c>
      <c r="T20" s="680"/>
      <c r="U20" s="681"/>
      <c r="V20" s="680">
        <f t="shared" ref="V20" si="17">32+S20</f>
        <v>44389</v>
      </c>
      <c r="W20" s="680"/>
      <c r="X20" s="681"/>
      <c r="Y20" s="680">
        <f t="shared" ref="Y20" si="18">32+V20</f>
        <v>44421</v>
      </c>
      <c r="Z20" s="680"/>
      <c r="AA20" s="681"/>
      <c r="AB20" s="680">
        <f t="shared" ref="AB20" si="19">32+Y20</f>
        <v>44453</v>
      </c>
      <c r="AC20" s="680"/>
      <c r="AD20" s="681"/>
      <c r="AE20" s="680">
        <f t="shared" ref="AE20" si="20">32+AB20</f>
        <v>44485</v>
      </c>
      <c r="AF20" s="680"/>
      <c r="AG20" s="681"/>
      <c r="AH20" s="680">
        <f t="shared" ref="AH20" si="21">32+AE20</f>
        <v>44517</v>
      </c>
      <c r="AI20" s="680"/>
      <c r="AJ20" s="681"/>
      <c r="AK20" s="680">
        <f t="shared" ref="AK20" si="22">32+AH20</f>
        <v>44549</v>
      </c>
      <c r="AL20" s="680"/>
      <c r="AM20" s="681"/>
      <c r="AO20" s="115"/>
      <c r="AP20" s="116" t="s">
        <v>389</v>
      </c>
      <c r="AQ20" s="130"/>
      <c r="AR20" s="130"/>
      <c r="AS20" s="130"/>
      <c r="AT20" s="117"/>
    </row>
    <row r="21" spans="3:46" ht="13.15">
      <c r="C21" s="114"/>
      <c r="D21" s="119" t="s">
        <v>59</v>
      </c>
      <c r="E21" s="119" t="s">
        <v>60</v>
      </c>
      <c r="F21" s="120"/>
      <c r="G21" s="119" t="s">
        <v>59</v>
      </c>
      <c r="H21" s="119" t="s">
        <v>60</v>
      </c>
      <c r="I21" s="120"/>
      <c r="J21" s="119" t="s">
        <v>59</v>
      </c>
      <c r="K21" s="119" t="s">
        <v>60</v>
      </c>
      <c r="L21" s="120"/>
      <c r="M21" s="119" t="s">
        <v>59</v>
      </c>
      <c r="N21" s="119" t="s">
        <v>60</v>
      </c>
      <c r="O21" s="120"/>
      <c r="P21" s="119" t="s">
        <v>59</v>
      </c>
      <c r="Q21" s="119" t="s">
        <v>60</v>
      </c>
      <c r="R21" s="120"/>
      <c r="S21" s="119" t="s">
        <v>59</v>
      </c>
      <c r="T21" s="119" t="s">
        <v>60</v>
      </c>
      <c r="U21" s="120"/>
      <c r="V21" s="119" t="s">
        <v>59</v>
      </c>
      <c r="W21" s="119" t="s">
        <v>60</v>
      </c>
      <c r="X21" s="120"/>
      <c r="Y21" s="119" t="s">
        <v>59</v>
      </c>
      <c r="Z21" s="119" t="s">
        <v>60</v>
      </c>
      <c r="AA21" s="120"/>
      <c r="AB21" s="119" t="s">
        <v>59</v>
      </c>
      <c r="AC21" s="119" t="s">
        <v>60</v>
      </c>
      <c r="AD21" s="120"/>
      <c r="AE21" s="119" t="s">
        <v>59</v>
      </c>
      <c r="AF21" s="119" t="s">
        <v>60</v>
      </c>
      <c r="AG21" s="120"/>
      <c r="AH21" s="119" t="s">
        <v>59</v>
      </c>
      <c r="AI21" s="119" t="s">
        <v>60</v>
      </c>
      <c r="AJ21" s="120"/>
      <c r="AK21" s="119" t="s">
        <v>59</v>
      </c>
      <c r="AL21" s="119" t="s">
        <v>60</v>
      </c>
      <c r="AM21" s="120"/>
      <c r="AO21" s="115"/>
      <c r="AP21" s="116"/>
      <c r="AQ21" s="130"/>
      <c r="AR21" s="130"/>
      <c r="AS21" s="130"/>
      <c r="AT21" s="117"/>
    </row>
    <row r="22" spans="3:46">
      <c r="C22" s="361" t="s">
        <v>390</v>
      </c>
      <c r="D22" s="358"/>
      <c r="E22" s="359"/>
      <c r="F22" s="350"/>
      <c r="G22" s="358"/>
      <c r="H22" s="359"/>
      <c r="I22" s="350"/>
      <c r="J22" s="358"/>
      <c r="K22" s="359"/>
      <c r="L22" s="350"/>
      <c r="M22" s="358"/>
      <c r="N22" s="359"/>
      <c r="O22" s="350"/>
      <c r="P22" s="358"/>
      <c r="Q22" s="359"/>
      <c r="R22" s="350"/>
      <c r="S22" s="358"/>
      <c r="T22" s="359"/>
      <c r="U22" s="350"/>
      <c r="V22" s="358"/>
      <c r="W22" s="359"/>
      <c r="X22" s="350"/>
      <c r="Y22" s="358"/>
      <c r="Z22" s="359"/>
      <c r="AA22" s="350"/>
      <c r="AB22" s="358"/>
      <c r="AC22" s="359"/>
      <c r="AD22" s="350"/>
      <c r="AE22" s="358"/>
      <c r="AF22" s="359"/>
      <c r="AG22" s="350"/>
      <c r="AH22" s="358"/>
      <c r="AI22" s="359"/>
      <c r="AJ22" s="350"/>
      <c r="AK22" s="358"/>
      <c r="AL22" s="359"/>
      <c r="AM22" s="350"/>
      <c r="AO22" s="115"/>
      <c r="AP22" s="124" t="str">
        <f t="shared" ref="AP22:AP33" si="23">C22</f>
        <v>Frais de gérance</v>
      </c>
      <c r="AQ22" s="685">
        <f t="shared" ref="AQ22:AQ33" si="24">SUM(MAX(D22:E22),MAX(G22:H22),MAX(J22:K22),MAX(M22,N22),MAX(P22:Q22),MAX(S22:T22),MAX(V22:W22),MAX(Y22:Z22),MAX(AB22:AC22),MAX(AE22,AF22),MAX(AH22:AI22),MAX(AK22:AL22))</f>
        <v>0</v>
      </c>
      <c r="AR22" s="686"/>
      <c r="AS22" s="687"/>
      <c r="AT22" s="117"/>
    </row>
    <row r="23" spans="3:46">
      <c r="C23" s="361" t="s">
        <v>391</v>
      </c>
      <c r="D23" s="358"/>
      <c r="E23" s="359"/>
      <c r="F23" s="350"/>
      <c r="G23" s="358"/>
      <c r="H23" s="359"/>
      <c r="I23" s="350"/>
      <c r="J23" s="358"/>
      <c r="K23" s="359"/>
      <c r="L23" s="350"/>
      <c r="M23" s="358"/>
      <c r="N23" s="359"/>
      <c r="O23" s="350"/>
      <c r="P23" s="358"/>
      <c r="Q23" s="359"/>
      <c r="R23" s="350"/>
      <c r="S23" s="358"/>
      <c r="T23" s="359"/>
      <c r="U23" s="350"/>
      <c r="V23" s="358"/>
      <c r="W23" s="359"/>
      <c r="X23" s="350"/>
      <c r="Y23" s="358"/>
      <c r="Z23" s="359"/>
      <c r="AA23" s="350"/>
      <c r="AB23" s="358"/>
      <c r="AC23" s="359"/>
      <c r="AD23" s="350"/>
      <c r="AE23" s="358"/>
      <c r="AF23" s="359"/>
      <c r="AG23" s="350"/>
      <c r="AH23" s="358"/>
      <c r="AI23" s="359"/>
      <c r="AJ23" s="350"/>
      <c r="AK23" s="358"/>
      <c r="AL23" s="359"/>
      <c r="AM23" s="350"/>
      <c r="AO23" s="115"/>
      <c r="AP23" s="124" t="str">
        <f t="shared" si="23"/>
        <v>Assurances</v>
      </c>
      <c r="AQ23" s="685">
        <f t="shared" si="24"/>
        <v>0</v>
      </c>
      <c r="AR23" s="686"/>
      <c r="AS23" s="687"/>
      <c r="AT23" s="117"/>
    </row>
    <row r="24" spans="3:46">
      <c r="C24" s="361" t="s">
        <v>417</v>
      </c>
      <c r="D24" s="358"/>
      <c r="E24" s="359"/>
      <c r="F24" s="350"/>
      <c r="G24" s="358"/>
      <c r="H24" s="359"/>
      <c r="I24" s="350"/>
      <c r="J24" s="358"/>
      <c r="K24" s="359"/>
      <c r="L24" s="350"/>
      <c r="M24" s="358"/>
      <c r="N24" s="359"/>
      <c r="O24" s="350"/>
      <c r="P24" s="358"/>
      <c r="Q24" s="359"/>
      <c r="R24" s="350"/>
      <c r="S24" s="358"/>
      <c r="T24" s="359"/>
      <c r="U24" s="350"/>
      <c r="V24" s="358"/>
      <c r="W24" s="359"/>
      <c r="X24" s="350"/>
      <c r="Y24" s="358"/>
      <c r="Z24" s="359"/>
      <c r="AA24" s="350"/>
      <c r="AB24" s="358"/>
      <c r="AC24" s="359"/>
      <c r="AD24" s="350"/>
      <c r="AE24" s="358"/>
      <c r="AF24" s="359"/>
      <c r="AG24" s="350"/>
      <c r="AH24" s="358"/>
      <c r="AI24" s="359"/>
      <c r="AJ24" s="350"/>
      <c r="AK24" s="358"/>
      <c r="AL24" s="359"/>
      <c r="AM24" s="350"/>
      <c r="AO24" s="115"/>
      <c r="AP24" s="124" t="str">
        <f t="shared" si="23"/>
        <v>Eau</v>
      </c>
      <c r="AQ24" s="685">
        <f t="shared" si="24"/>
        <v>0</v>
      </c>
      <c r="AR24" s="686"/>
      <c r="AS24" s="687"/>
      <c r="AT24" s="117"/>
    </row>
    <row r="25" spans="3:46">
      <c r="C25" s="361" t="s">
        <v>508</v>
      </c>
      <c r="D25" s="358"/>
      <c r="E25" s="359"/>
      <c r="F25" s="350"/>
      <c r="G25" s="358"/>
      <c r="H25" s="359"/>
      <c r="I25" s="350"/>
      <c r="J25" s="358"/>
      <c r="K25" s="359"/>
      <c r="L25" s="350"/>
      <c r="M25" s="358"/>
      <c r="N25" s="359"/>
      <c r="O25" s="350"/>
      <c r="P25" s="358"/>
      <c r="Q25" s="359"/>
      <c r="R25" s="350"/>
      <c r="S25" s="358"/>
      <c r="T25" s="359"/>
      <c r="U25" s="350"/>
      <c r="V25" s="358"/>
      <c r="W25" s="359"/>
      <c r="X25" s="350"/>
      <c r="Y25" s="358"/>
      <c r="Z25" s="359"/>
      <c r="AA25" s="350"/>
      <c r="AB25" s="358"/>
      <c r="AC25" s="359"/>
      <c r="AD25" s="350"/>
      <c r="AE25" s="358"/>
      <c r="AF25" s="359"/>
      <c r="AG25" s="350"/>
      <c r="AH25" s="358"/>
      <c r="AI25" s="359"/>
      <c r="AJ25" s="350"/>
      <c r="AK25" s="358"/>
      <c r="AL25" s="359"/>
      <c r="AM25" s="350"/>
      <c r="AO25" s="115"/>
      <c r="AP25" s="124" t="str">
        <f t="shared" si="23"/>
        <v>Electricité/Gaz</v>
      </c>
      <c r="AQ25" s="685">
        <f t="shared" si="24"/>
        <v>0</v>
      </c>
      <c r="AR25" s="686"/>
      <c r="AS25" s="687"/>
      <c r="AT25" s="117"/>
    </row>
    <row r="26" spans="3:46">
      <c r="C26" s="361" t="s">
        <v>511</v>
      </c>
      <c r="D26" s="358"/>
      <c r="E26" s="359"/>
      <c r="F26" s="350"/>
      <c r="G26" s="358"/>
      <c r="H26" s="359"/>
      <c r="I26" s="350"/>
      <c r="J26" s="358"/>
      <c r="K26" s="359"/>
      <c r="L26" s="350"/>
      <c r="M26" s="358"/>
      <c r="N26" s="359"/>
      <c r="O26" s="350"/>
      <c r="P26" s="358"/>
      <c r="Q26" s="359"/>
      <c r="R26" s="350"/>
      <c r="S26" s="358"/>
      <c r="T26" s="359"/>
      <c r="U26" s="350"/>
      <c r="V26" s="358"/>
      <c r="W26" s="359"/>
      <c r="X26" s="350"/>
      <c r="Y26" s="358"/>
      <c r="Z26" s="359"/>
      <c r="AA26" s="350"/>
      <c r="AB26" s="358"/>
      <c r="AC26" s="359"/>
      <c r="AD26" s="350"/>
      <c r="AE26" s="358"/>
      <c r="AF26" s="359"/>
      <c r="AG26" s="350"/>
      <c r="AH26" s="358"/>
      <c r="AI26" s="359"/>
      <c r="AJ26" s="350"/>
      <c r="AK26" s="358"/>
      <c r="AL26" s="359"/>
      <c r="AM26" s="350"/>
      <c r="AO26" s="115"/>
      <c r="AP26" s="124" t="str">
        <f t="shared" si="23"/>
        <v>Crédit immobilier principal</v>
      </c>
      <c r="AQ26" s="685">
        <f t="shared" si="24"/>
        <v>0</v>
      </c>
      <c r="AR26" s="686"/>
      <c r="AS26" s="687"/>
      <c r="AT26" s="117"/>
    </row>
    <row r="27" spans="3:46">
      <c r="C27" s="361" t="s">
        <v>426</v>
      </c>
      <c r="D27" s="358"/>
      <c r="E27" s="359"/>
      <c r="F27" s="350"/>
      <c r="G27" s="358"/>
      <c r="H27" s="359"/>
      <c r="I27" s="350"/>
      <c r="J27" s="358"/>
      <c r="K27" s="359"/>
      <c r="L27" s="350"/>
      <c r="M27" s="358"/>
      <c r="N27" s="359"/>
      <c r="O27" s="350"/>
      <c r="P27" s="358"/>
      <c r="Q27" s="359"/>
      <c r="R27" s="350"/>
      <c r="S27" s="358"/>
      <c r="T27" s="359"/>
      <c r="U27" s="350"/>
      <c r="V27" s="358"/>
      <c r="W27" s="359"/>
      <c r="X27" s="350"/>
      <c r="Y27" s="358"/>
      <c r="Z27" s="359"/>
      <c r="AA27" s="350"/>
      <c r="AB27" s="358"/>
      <c r="AC27" s="359"/>
      <c r="AD27" s="350"/>
      <c r="AE27" s="358"/>
      <c r="AF27" s="359"/>
      <c r="AG27" s="350"/>
      <c r="AH27" s="358"/>
      <c r="AI27" s="359"/>
      <c r="AJ27" s="350"/>
      <c r="AK27" s="358"/>
      <c r="AL27" s="359"/>
      <c r="AM27" s="350"/>
      <c r="AO27" s="115"/>
      <c r="AP27" s="124" t="str">
        <f t="shared" si="23"/>
        <v>Crédit secondaire</v>
      </c>
      <c r="AQ27" s="685">
        <f t="shared" si="24"/>
        <v>0</v>
      </c>
      <c r="AR27" s="686"/>
      <c r="AS27" s="687"/>
      <c r="AT27" s="117"/>
    </row>
    <row r="28" spans="3:46">
      <c r="C28" s="361" t="s">
        <v>393</v>
      </c>
      <c r="D28" s="358"/>
      <c r="E28" s="359"/>
      <c r="F28" s="350"/>
      <c r="G28" s="358"/>
      <c r="H28" s="359"/>
      <c r="I28" s="350"/>
      <c r="J28" s="358"/>
      <c r="K28" s="359"/>
      <c r="L28" s="350"/>
      <c r="M28" s="358"/>
      <c r="N28" s="359"/>
      <c r="O28" s="350"/>
      <c r="P28" s="358"/>
      <c r="Q28" s="359"/>
      <c r="R28" s="350"/>
      <c r="S28" s="358"/>
      <c r="T28" s="359"/>
      <c r="U28" s="350"/>
      <c r="V28" s="358"/>
      <c r="W28" s="359"/>
      <c r="X28" s="350"/>
      <c r="Y28" s="358"/>
      <c r="Z28" s="359"/>
      <c r="AA28" s="350"/>
      <c r="AB28" s="358"/>
      <c r="AC28" s="359"/>
      <c r="AD28" s="350"/>
      <c r="AE28" s="358"/>
      <c r="AF28" s="359"/>
      <c r="AG28" s="350"/>
      <c r="AH28" s="358"/>
      <c r="AI28" s="359"/>
      <c r="AJ28" s="350"/>
      <c r="AK28" s="358"/>
      <c r="AL28" s="359"/>
      <c r="AM28" s="350"/>
      <c r="AO28" s="115"/>
      <c r="AP28" s="124" t="str">
        <f t="shared" si="23"/>
        <v>Frais bancaires</v>
      </c>
      <c r="AQ28" s="685">
        <f t="shared" si="24"/>
        <v>0</v>
      </c>
      <c r="AR28" s="686"/>
      <c r="AS28" s="687"/>
      <c r="AT28" s="117"/>
    </row>
    <row r="29" spans="3:46">
      <c r="C29" s="361" t="s">
        <v>394</v>
      </c>
      <c r="D29" s="358"/>
      <c r="E29" s="359"/>
      <c r="F29" s="350"/>
      <c r="G29" s="358"/>
      <c r="H29" s="359"/>
      <c r="I29" s="350"/>
      <c r="J29" s="358"/>
      <c r="K29" s="359"/>
      <c r="L29" s="350"/>
      <c r="M29" s="358"/>
      <c r="N29" s="359"/>
      <c r="O29" s="350"/>
      <c r="P29" s="358"/>
      <c r="Q29" s="359"/>
      <c r="R29" s="350"/>
      <c r="S29" s="358"/>
      <c r="T29" s="359"/>
      <c r="U29" s="350"/>
      <c r="V29" s="358"/>
      <c r="W29" s="359"/>
      <c r="X29" s="350"/>
      <c r="Y29" s="358"/>
      <c r="Z29" s="359"/>
      <c r="AA29" s="350"/>
      <c r="AB29" s="358"/>
      <c r="AC29" s="359"/>
      <c r="AD29" s="350"/>
      <c r="AE29" s="358"/>
      <c r="AF29" s="359"/>
      <c r="AG29" s="350"/>
      <c r="AH29" s="358"/>
      <c r="AI29" s="359"/>
      <c r="AJ29" s="350"/>
      <c r="AK29" s="358"/>
      <c r="AL29" s="359"/>
      <c r="AM29" s="350"/>
      <c r="AO29" s="115"/>
      <c r="AP29" s="124" t="str">
        <f t="shared" si="23"/>
        <v>Taxe foncière</v>
      </c>
      <c r="AQ29" s="685">
        <f t="shared" si="24"/>
        <v>0</v>
      </c>
      <c r="AR29" s="686"/>
      <c r="AS29" s="687"/>
      <c r="AT29" s="117"/>
    </row>
    <row r="30" spans="3:46">
      <c r="C30" s="361" t="s">
        <v>395</v>
      </c>
      <c r="D30" s="358"/>
      <c r="E30" s="359"/>
      <c r="F30" s="350"/>
      <c r="G30" s="358"/>
      <c r="H30" s="359"/>
      <c r="I30" s="350"/>
      <c r="J30" s="358"/>
      <c r="K30" s="359"/>
      <c r="L30" s="350"/>
      <c r="M30" s="358"/>
      <c r="N30" s="359"/>
      <c r="O30" s="350"/>
      <c r="P30" s="358"/>
      <c r="Q30" s="359"/>
      <c r="R30" s="350"/>
      <c r="S30" s="358"/>
      <c r="T30" s="359"/>
      <c r="U30" s="350"/>
      <c r="V30" s="358"/>
      <c r="W30" s="359"/>
      <c r="X30" s="350"/>
      <c r="Y30" s="358"/>
      <c r="Z30" s="359"/>
      <c r="AA30" s="350"/>
      <c r="AB30" s="358"/>
      <c r="AC30" s="359"/>
      <c r="AD30" s="350"/>
      <c r="AE30" s="358"/>
      <c r="AF30" s="359"/>
      <c r="AG30" s="350"/>
      <c r="AH30" s="358"/>
      <c r="AI30" s="359"/>
      <c r="AJ30" s="350"/>
      <c r="AK30" s="358"/>
      <c r="AL30" s="359"/>
      <c r="AM30" s="350"/>
      <c r="AO30" s="115"/>
      <c r="AP30" s="124" t="str">
        <f t="shared" si="23"/>
        <v>Divers (travaux etc.)</v>
      </c>
      <c r="AQ30" s="685">
        <f t="shared" si="24"/>
        <v>0</v>
      </c>
      <c r="AR30" s="686"/>
      <c r="AS30" s="687"/>
      <c r="AT30" s="117"/>
    </row>
    <row r="31" spans="3:46">
      <c r="C31" s="361" t="s">
        <v>510</v>
      </c>
      <c r="D31" s="358"/>
      <c r="E31" s="359"/>
      <c r="F31" s="350"/>
      <c r="G31" s="358"/>
      <c r="H31" s="359"/>
      <c r="I31" s="350"/>
      <c r="J31" s="358"/>
      <c r="K31" s="359"/>
      <c r="L31" s="350"/>
      <c r="M31" s="358"/>
      <c r="N31" s="359"/>
      <c r="O31" s="350"/>
      <c r="P31" s="358"/>
      <c r="Q31" s="359"/>
      <c r="R31" s="350"/>
      <c r="S31" s="358"/>
      <c r="T31" s="359"/>
      <c r="U31" s="350"/>
      <c r="V31" s="358"/>
      <c r="W31" s="359"/>
      <c r="X31" s="350"/>
      <c r="Y31" s="358"/>
      <c r="Z31" s="359"/>
      <c r="AA31" s="350"/>
      <c r="AB31" s="358"/>
      <c r="AC31" s="359"/>
      <c r="AD31" s="350"/>
      <c r="AE31" s="358"/>
      <c r="AF31" s="359"/>
      <c r="AG31" s="350"/>
      <c r="AH31" s="358"/>
      <c r="AI31" s="359"/>
      <c r="AJ31" s="350"/>
      <c r="AK31" s="358"/>
      <c r="AL31" s="359"/>
      <c r="AM31" s="350"/>
      <c r="AO31" s="115"/>
      <c r="AP31" s="124" t="str">
        <f t="shared" si="23"/>
        <v>Entretien / Nettoyage</v>
      </c>
      <c r="AQ31" s="685">
        <f t="shared" si="24"/>
        <v>0</v>
      </c>
      <c r="AR31" s="686"/>
      <c r="AS31" s="687"/>
      <c r="AT31" s="117"/>
    </row>
    <row r="32" spans="3:46">
      <c r="C32" s="361" t="s">
        <v>397</v>
      </c>
      <c r="D32" s="358"/>
      <c r="E32" s="359"/>
      <c r="F32" s="350"/>
      <c r="G32" s="358"/>
      <c r="H32" s="359"/>
      <c r="I32" s="350"/>
      <c r="J32" s="358"/>
      <c r="K32" s="359"/>
      <c r="L32" s="350"/>
      <c r="M32" s="358"/>
      <c r="N32" s="359"/>
      <c r="O32" s="350"/>
      <c r="P32" s="358"/>
      <c r="Q32" s="359"/>
      <c r="R32" s="350"/>
      <c r="S32" s="358"/>
      <c r="T32" s="359"/>
      <c r="U32" s="350"/>
      <c r="V32" s="358"/>
      <c r="W32" s="359"/>
      <c r="X32" s="350"/>
      <c r="Y32" s="358"/>
      <c r="Z32" s="359"/>
      <c r="AA32" s="350"/>
      <c r="AB32" s="358"/>
      <c r="AC32" s="359"/>
      <c r="AD32" s="350"/>
      <c r="AE32" s="358"/>
      <c r="AF32" s="359"/>
      <c r="AG32" s="350"/>
      <c r="AH32" s="358"/>
      <c r="AI32" s="359"/>
      <c r="AJ32" s="350"/>
      <c r="AK32" s="358"/>
      <c r="AL32" s="359"/>
      <c r="AM32" s="350"/>
      <c r="AO32" s="115"/>
      <c r="AP32" s="124" t="str">
        <f t="shared" si="23"/>
        <v>Retraits ponctuels</v>
      </c>
      <c r="AQ32" s="685">
        <f t="shared" si="24"/>
        <v>0</v>
      </c>
      <c r="AR32" s="686"/>
      <c r="AS32" s="687"/>
      <c r="AT32" s="117"/>
    </row>
    <row r="33" spans="1:46">
      <c r="C33" s="361" t="s">
        <v>39</v>
      </c>
      <c r="D33" s="358"/>
      <c r="E33" s="359"/>
      <c r="F33" s="350"/>
      <c r="G33" s="358"/>
      <c r="H33" s="359"/>
      <c r="I33" s="350"/>
      <c r="J33" s="358"/>
      <c r="K33" s="359"/>
      <c r="L33" s="350"/>
      <c r="M33" s="358"/>
      <c r="N33" s="359"/>
      <c r="O33" s="350"/>
      <c r="P33" s="358"/>
      <c r="Q33" s="359"/>
      <c r="R33" s="350"/>
      <c r="S33" s="358"/>
      <c r="T33" s="359"/>
      <c r="U33" s="350"/>
      <c r="V33" s="358"/>
      <c r="W33" s="359"/>
      <c r="X33" s="350"/>
      <c r="Y33" s="358"/>
      <c r="Z33" s="359"/>
      <c r="AA33" s="350"/>
      <c r="AB33" s="358"/>
      <c r="AC33" s="359"/>
      <c r="AD33" s="350"/>
      <c r="AE33" s="358"/>
      <c r="AF33" s="359"/>
      <c r="AG33" s="350"/>
      <c r="AH33" s="358"/>
      <c r="AI33" s="359"/>
      <c r="AJ33" s="350"/>
      <c r="AK33" s="358"/>
      <c r="AL33" s="359"/>
      <c r="AM33" s="350"/>
      <c r="AO33" s="115"/>
      <c r="AP33" s="124" t="str">
        <f t="shared" si="23"/>
        <v>Autres</v>
      </c>
      <c r="AQ33" s="685">
        <f t="shared" si="24"/>
        <v>0</v>
      </c>
      <c r="AR33" s="686"/>
      <c r="AS33" s="687"/>
      <c r="AT33" s="117"/>
    </row>
    <row r="34" spans="1:46" ht="13.9">
      <c r="C34" s="125" t="s">
        <v>398</v>
      </c>
      <c r="D34" s="131" t="str">
        <f>IF(SUM(D22:D33)=0,"",SUM(D22:D33))</f>
        <v/>
      </c>
      <c r="E34" s="132">
        <f>SUM(E22:E33)</f>
        <v>0</v>
      </c>
      <c r="F34" s="133"/>
      <c r="G34" s="131" t="str">
        <f>IF(SUM(G22:G33)=0,"",SUM(G22:G33))</f>
        <v/>
      </c>
      <c r="H34" s="132">
        <f>SUM(H22:H33)</f>
        <v>0</v>
      </c>
      <c r="I34" s="133"/>
      <c r="J34" s="131" t="str">
        <f>IF(SUM(J22:J33)=0,"",SUM(J22:J33))</f>
        <v/>
      </c>
      <c r="K34" s="132">
        <f>SUM(K22:K33)</f>
        <v>0</v>
      </c>
      <c r="L34" s="133"/>
      <c r="M34" s="131" t="str">
        <f>IF(SUM(M22:M33)=0,"",SUM(M22:M33))</f>
        <v/>
      </c>
      <c r="N34" s="132">
        <f>SUM(N22:N33)</f>
        <v>0</v>
      </c>
      <c r="O34" s="133"/>
      <c r="P34" s="131" t="str">
        <f>IF(SUM(P22:P33)=0,"",SUM(P22:P33))</f>
        <v/>
      </c>
      <c r="Q34" s="132">
        <f>SUM(Q22:Q33)</f>
        <v>0</v>
      </c>
      <c r="R34" s="133"/>
      <c r="S34" s="131" t="str">
        <f>IF(SUM(S22:S33)=0,"",SUM(S22:S33))</f>
        <v/>
      </c>
      <c r="T34" s="132">
        <f>SUM(T22:T33)</f>
        <v>0</v>
      </c>
      <c r="U34" s="133"/>
      <c r="V34" s="131" t="str">
        <f>IF(SUM(V22:V33)=0,"",SUM(V22:V33))</f>
        <v/>
      </c>
      <c r="W34" s="132">
        <f>SUM(W22:W33)</f>
        <v>0</v>
      </c>
      <c r="X34" s="133"/>
      <c r="Y34" s="131" t="str">
        <f>IF(SUM(Y22:Y33)=0,"",SUM(Y22:Y33))</f>
        <v/>
      </c>
      <c r="Z34" s="132">
        <f>SUM(Z22:Z33)</f>
        <v>0</v>
      </c>
      <c r="AA34" s="133"/>
      <c r="AB34" s="131" t="str">
        <f>IF(SUM(AB22:AB33)=0,"",SUM(AB22:AB33))</f>
        <v/>
      </c>
      <c r="AC34" s="132">
        <f>SUM(AC22:AC33)</f>
        <v>0</v>
      </c>
      <c r="AD34" s="133"/>
      <c r="AE34" s="131" t="str">
        <f>IF(SUM(AE22:AE33)=0,"",SUM(AE22:AE33))</f>
        <v/>
      </c>
      <c r="AF34" s="132">
        <f>SUM(AF22:AF33)</f>
        <v>0</v>
      </c>
      <c r="AG34" s="133"/>
      <c r="AH34" s="131" t="str">
        <f>IF(SUM(AH22:AH33)=0,"",SUM(AH22:AH33))</f>
        <v/>
      </c>
      <c r="AI34" s="132">
        <f>SUM(AI22:AI33)</f>
        <v>0</v>
      </c>
      <c r="AJ34" s="133"/>
      <c r="AK34" s="131" t="str">
        <f>IF(SUM(AK22:AK33)=0,"",SUM(AK22:AK33))</f>
        <v/>
      </c>
      <c r="AL34" s="132">
        <f>SUM(AL22:AL33)</f>
        <v>0</v>
      </c>
      <c r="AM34" s="133"/>
      <c r="AO34" s="115"/>
      <c r="AP34" s="129" t="s">
        <v>399</v>
      </c>
      <c r="AQ34" s="694">
        <f>SUM(AQ22:AS33)</f>
        <v>0</v>
      </c>
      <c r="AR34" s="695"/>
      <c r="AS34" s="696"/>
      <c r="AT34" s="117"/>
    </row>
    <row r="35" spans="1:46">
      <c r="C35" s="125" t="s">
        <v>388</v>
      </c>
      <c r="D35" s="697" t="str">
        <f>IF(D34="","",E34-D34)</f>
        <v/>
      </c>
      <c r="E35" s="698"/>
      <c r="F35" s="699"/>
      <c r="G35" s="697" t="str">
        <f>IF(G34="","",H34-G34)</f>
        <v/>
      </c>
      <c r="H35" s="698"/>
      <c r="I35" s="699"/>
      <c r="J35" s="697" t="str">
        <f>IF(J34="","",K34-J34)</f>
        <v/>
      </c>
      <c r="K35" s="698"/>
      <c r="L35" s="699"/>
      <c r="M35" s="697" t="str">
        <f>IF(M34="","",N34-M34)</f>
        <v/>
      </c>
      <c r="N35" s="698"/>
      <c r="O35" s="699"/>
      <c r="P35" s="697" t="str">
        <f>IF(P34="","",Q34-P34)</f>
        <v/>
      </c>
      <c r="Q35" s="698"/>
      <c r="R35" s="699"/>
      <c r="S35" s="697" t="str">
        <f>IF(S34="","",T34-S34)</f>
        <v/>
      </c>
      <c r="T35" s="698"/>
      <c r="U35" s="699"/>
      <c r="V35" s="697" t="str">
        <f>IF(V34="","",W34-V34)</f>
        <v/>
      </c>
      <c r="W35" s="698"/>
      <c r="X35" s="699"/>
      <c r="Y35" s="697" t="str">
        <f>IF(Y34="","",Z34-Y34)</f>
        <v/>
      </c>
      <c r="Z35" s="698"/>
      <c r="AA35" s="699"/>
      <c r="AB35" s="697" t="str">
        <f>IF(AB34="","",AC34-AB34)</f>
        <v/>
      </c>
      <c r="AC35" s="698"/>
      <c r="AD35" s="699"/>
      <c r="AE35" s="697" t="str">
        <f>IF(AE34="","",AF34-AE34)</f>
        <v/>
      </c>
      <c r="AF35" s="698"/>
      <c r="AG35" s="699"/>
      <c r="AH35" s="697" t="str">
        <f>IF(AH34="","",AI34-AH34)</f>
        <v/>
      </c>
      <c r="AI35" s="698"/>
      <c r="AJ35" s="699"/>
      <c r="AK35" s="697" t="str">
        <f>IF(AK34="","",AL34-AK34)</f>
        <v/>
      </c>
      <c r="AL35" s="698"/>
      <c r="AM35" s="699"/>
      <c r="AO35" s="115"/>
      <c r="AP35" s="129"/>
      <c r="AQ35" s="130"/>
      <c r="AR35" s="130"/>
      <c r="AS35" s="130"/>
      <c r="AT35" s="117"/>
    </row>
    <row r="36" spans="1:46">
      <c r="C36" s="102"/>
      <c r="D36" s="102"/>
      <c r="E36" s="102"/>
      <c r="F36" s="103"/>
      <c r="G36" s="102"/>
      <c r="H36" s="102"/>
      <c r="I36" s="102"/>
      <c r="J36" s="102"/>
      <c r="K36" s="102"/>
      <c r="L36" s="102"/>
      <c r="M36" s="102"/>
      <c r="N36" s="102"/>
      <c r="O36" s="103"/>
      <c r="P36" s="102"/>
      <c r="Q36" s="102"/>
      <c r="R36" s="102"/>
      <c r="S36" s="102"/>
      <c r="T36" s="102"/>
      <c r="U36" s="102"/>
      <c r="V36" s="102"/>
      <c r="W36" s="102"/>
      <c r="X36" s="103"/>
      <c r="Y36" s="102"/>
      <c r="Z36" s="102"/>
      <c r="AA36" s="102"/>
      <c r="AB36" s="102"/>
      <c r="AC36" s="102"/>
      <c r="AD36" s="102"/>
      <c r="AE36" s="102"/>
      <c r="AF36" s="102"/>
      <c r="AG36" s="103"/>
      <c r="AH36" s="102"/>
      <c r="AI36" s="102"/>
      <c r="AJ36" s="102"/>
      <c r="AK36" s="102"/>
      <c r="AL36" s="102"/>
      <c r="AM36" s="102"/>
      <c r="AO36" s="115"/>
      <c r="AP36" s="130"/>
      <c r="AQ36" s="130"/>
      <c r="AR36" s="130"/>
      <c r="AS36" s="130"/>
      <c r="AT36" s="117"/>
    </row>
    <row r="37" spans="1:46" ht="13.15">
      <c r="C37" s="114"/>
      <c r="D37" s="680">
        <f>Menu!F20</f>
        <v>44197</v>
      </c>
      <c r="E37" s="680"/>
      <c r="F37" s="681"/>
      <c r="G37" s="680">
        <f t="shared" ref="G37" si="25">D37+32</f>
        <v>44229</v>
      </c>
      <c r="H37" s="680"/>
      <c r="I37" s="681"/>
      <c r="J37" s="680">
        <f t="shared" ref="J37" si="26">G37+32</f>
        <v>44261</v>
      </c>
      <c r="K37" s="680"/>
      <c r="L37" s="681"/>
      <c r="M37" s="680">
        <f t="shared" ref="M37" si="27">J37+32</f>
        <v>44293</v>
      </c>
      <c r="N37" s="680"/>
      <c r="O37" s="681"/>
      <c r="P37" s="680">
        <f t="shared" ref="P37" si="28">M37+32</f>
        <v>44325</v>
      </c>
      <c r="Q37" s="680"/>
      <c r="R37" s="681"/>
      <c r="S37" s="680">
        <f t="shared" ref="S37" si="29">P37+32</f>
        <v>44357</v>
      </c>
      <c r="T37" s="680"/>
      <c r="U37" s="681"/>
      <c r="V37" s="680">
        <f t="shared" ref="V37" si="30">S37+32</f>
        <v>44389</v>
      </c>
      <c r="W37" s="680"/>
      <c r="X37" s="681"/>
      <c r="Y37" s="680">
        <f t="shared" ref="Y37" si="31">V37+32</f>
        <v>44421</v>
      </c>
      <c r="Z37" s="680"/>
      <c r="AA37" s="681"/>
      <c r="AB37" s="680">
        <f t="shared" ref="AB37" si="32">Y37+32</f>
        <v>44453</v>
      </c>
      <c r="AC37" s="680"/>
      <c r="AD37" s="681"/>
      <c r="AE37" s="680">
        <f t="shared" ref="AE37" si="33">AB37+32</f>
        <v>44485</v>
      </c>
      <c r="AF37" s="680"/>
      <c r="AG37" s="681"/>
      <c r="AH37" s="680">
        <f t="shared" ref="AH37" si="34">AE37+32</f>
        <v>44517</v>
      </c>
      <c r="AI37" s="680"/>
      <c r="AJ37" s="681"/>
      <c r="AK37" s="680">
        <f t="shared" ref="AK37" si="35">AH37+32</f>
        <v>44549</v>
      </c>
      <c r="AL37" s="680"/>
      <c r="AM37" s="681"/>
      <c r="AO37" s="115"/>
      <c r="AP37" s="116"/>
      <c r="AQ37" s="130"/>
      <c r="AR37" s="130"/>
      <c r="AS37" s="130"/>
      <c r="AT37" s="117"/>
    </row>
    <row r="38" spans="1:46">
      <c r="C38" s="102"/>
      <c r="D38" s="119" t="s">
        <v>59</v>
      </c>
      <c r="E38" s="119" t="s">
        <v>60</v>
      </c>
      <c r="F38" s="120"/>
      <c r="G38" s="119" t="s">
        <v>59</v>
      </c>
      <c r="H38" s="119" t="s">
        <v>60</v>
      </c>
      <c r="I38" s="120"/>
      <c r="J38" s="119" t="s">
        <v>59</v>
      </c>
      <c r="K38" s="119" t="s">
        <v>60</v>
      </c>
      <c r="L38" s="120"/>
      <c r="M38" s="119" t="s">
        <v>59</v>
      </c>
      <c r="N38" s="119" t="s">
        <v>60</v>
      </c>
      <c r="O38" s="120"/>
      <c r="P38" s="119" t="s">
        <v>59</v>
      </c>
      <c r="Q38" s="119" t="s">
        <v>60</v>
      </c>
      <c r="R38" s="120"/>
      <c r="S38" s="119" t="s">
        <v>59</v>
      </c>
      <c r="T38" s="119" t="s">
        <v>60</v>
      </c>
      <c r="U38" s="120"/>
      <c r="V38" s="119" t="s">
        <v>59</v>
      </c>
      <c r="W38" s="119" t="s">
        <v>60</v>
      </c>
      <c r="X38" s="120"/>
      <c r="Y38" s="119" t="s">
        <v>59</v>
      </c>
      <c r="Z38" s="119" t="s">
        <v>60</v>
      </c>
      <c r="AA38" s="120"/>
      <c r="AB38" s="119" t="s">
        <v>59</v>
      </c>
      <c r="AC38" s="119" t="s">
        <v>60</v>
      </c>
      <c r="AD38" s="120"/>
      <c r="AE38" s="119" t="s">
        <v>59</v>
      </c>
      <c r="AF38" s="119" t="s">
        <v>60</v>
      </c>
      <c r="AG38" s="120"/>
      <c r="AH38" s="119" t="s">
        <v>59</v>
      </c>
      <c r="AI38" s="119" t="s">
        <v>60</v>
      </c>
      <c r="AJ38" s="120"/>
      <c r="AK38" s="119" t="s">
        <v>59</v>
      </c>
      <c r="AL38" s="119" t="s">
        <v>60</v>
      </c>
      <c r="AM38" s="120"/>
      <c r="AO38" s="115"/>
      <c r="AP38" s="130"/>
      <c r="AQ38" s="130"/>
      <c r="AR38" s="130"/>
      <c r="AS38" s="130"/>
      <c r="AT38" s="117"/>
    </row>
    <row r="39" spans="1:46" ht="13.9">
      <c r="C39" s="134" t="s">
        <v>400</v>
      </c>
      <c r="D39" s="135" t="str">
        <f>IF(OR(D17="",D34=""),"",D17-D34)</f>
        <v/>
      </c>
      <c r="E39" s="136">
        <f>E17-E34</f>
        <v>0</v>
      </c>
      <c r="F39" s="137"/>
      <c r="G39" s="135" t="str">
        <f>IF(OR(G17="",G34=""),"",G17-G34)</f>
        <v/>
      </c>
      <c r="H39" s="136">
        <f>H17-H34</f>
        <v>0</v>
      </c>
      <c r="I39" s="137"/>
      <c r="J39" s="135" t="str">
        <f>IF(OR(J17="",J34=""),"",J17-J34)</f>
        <v/>
      </c>
      <c r="K39" s="136">
        <f>K17-K34</f>
        <v>0</v>
      </c>
      <c r="L39" s="137"/>
      <c r="M39" s="135" t="str">
        <f>IF(OR(M17="",M34=""),"",M17-M34)</f>
        <v/>
      </c>
      <c r="N39" s="136">
        <f>N17-N34</f>
        <v>0</v>
      </c>
      <c r="O39" s="137"/>
      <c r="P39" s="135" t="str">
        <f>IF(OR(P17="",P34=""),"",P17-P34)</f>
        <v/>
      </c>
      <c r="Q39" s="136">
        <f>Q17-Q34</f>
        <v>0</v>
      </c>
      <c r="R39" s="137"/>
      <c r="S39" s="135" t="str">
        <f>IF(OR(S17="",S34=""),"",S17-S34)</f>
        <v/>
      </c>
      <c r="T39" s="136">
        <f>T17-T34</f>
        <v>0</v>
      </c>
      <c r="U39" s="137"/>
      <c r="V39" s="135" t="str">
        <f>IF(OR(V17="",V34=""),"",V17-V34)</f>
        <v/>
      </c>
      <c r="W39" s="136">
        <f>W17-W34</f>
        <v>0</v>
      </c>
      <c r="X39" s="137"/>
      <c r="Y39" s="135" t="str">
        <f>IF(OR(Y17="",Y34=""),"",Y17-Y34)</f>
        <v/>
      </c>
      <c r="Z39" s="136">
        <f>Z17-Z34</f>
        <v>0</v>
      </c>
      <c r="AA39" s="137"/>
      <c r="AB39" s="135" t="str">
        <f>IF(OR(AB17="",AB34=""),"",AB17-AB34)</f>
        <v/>
      </c>
      <c r="AC39" s="136">
        <f>AC17-AC34</f>
        <v>0</v>
      </c>
      <c r="AD39" s="137"/>
      <c r="AE39" s="135" t="str">
        <f>IF(OR(AE17="",AE34=""),"",AE17-AE34)</f>
        <v/>
      </c>
      <c r="AF39" s="136">
        <f>AF17-AF34</f>
        <v>0</v>
      </c>
      <c r="AG39" s="137"/>
      <c r="AH39" s="135" t="str">
        <f>IF(OR(AH17="",AH34=""),"",AH17-AH34)</f>
        <v/>
      </c>
      <c r="AI39" s="136">
        <f>AI17-AI34</f>
        <v>0</v>
      </c>
      <c r="AJ39" s="137"/>
      <c r="AK39" s="135" t="str">
        <f>IF(OR(AK17="",AK34=""),"",AK17-AK34)</f>
        <v/>
      </c>
      <c r="AL39" s="136">
        <f>AL17-AL34</f>
        <v>0</v>
      </c>
      <c r="AM39" s="137"/>
      <c r="AO39" s="115"/>
      <c r="AP39" s="138" t="s">
        <v>401</v>
      </c>
      <c r="AQ39" s="709">
        <f>AQ17-AQ34</f>
        <v>0</v>
      </c>
      <c r="AR39" s="710"/>
      <c r="AS39" s="711"/>
      <c r="AT39" s="117"/>
    </row>
    <row r="40" spans="1:46">
      <c r="C40" s="102"/>
      <c r="D40" s="102"/>
      <c r="E40" s="102"/>
      <c r="F40" s="103"/>
      <c r="G40" s="102"/>
      <c r="H40" s="102"/>
      <c r="I40" s="102"/>
      <c r="J40" s="102"/>
      <c r="K40" s="102"/>
      <c r="L40" s="102"/>
      <c r="M40" s="102"/>
      <c r="N40" s="102"/>
      <c r="O40" s="103"/>
      <c r="P40" s="102"/>
      <c r="Q40" s="102"/>
      <c r="R40" s="102"/>
      <c r="S40" s="102"/>
      <c r="T40" s="102"/>
      <c r="U40" s="102"/>
      <c r="V40" s="102"/>
      <c r="W40" s="102"/>
      <c r="X40" s="103"/>
      <c r="Y40" s="102"/>
      <c r="Z40" s="102"/>
      <c r="AA40" s="102"/>
      <c r="AB40" s="102"/>
      <c r="AC40" s="102"/>
      <c r="AD40" s="102"/>
      <c r="AE40" s="102"/>
      <c r="AF40" s="102"/>
      <c r="AG40" s="103"/>
      <c r="AH40" s="102"/>
      <c r="AI40" s="102"/>
      <c r="AJ40" s="102"/>
      <c r="AK40" s="102"/>
      <c r="AL40" s="102"/>
      <c r="AM40" s="102"/>
      <c r="AO40" s="115"/>
      <c r="AP40" s="130"/>
      <c r="AQ40" s="130"/>
      <c r="AR40" s="130"/>
      <c r="AS40" s="130"/>
      <c r="AT40" s="117"/>
    </row>
    <row r="41" spans="1:46">
      <c r="A41" s="139"/>
      <c r="C41" s="102"/>
      <c r="D41" s="102"/>
      <c r="E41" s="102"/>
      <c r="F41" s="103"/>
      <c r="G41" s="102"/>
      <c r="H41" s="102"/>
      <c r="I41" s="102"/>
      <c r="J41" s="102"/>
      <c r="K41" s="102"/>
      <c r="L41" s="102"/>
      <c r="M41" s="102"/>
      <c r="N41" s="102"/>
      <c r="O41" s="103"/>
      <c r="P41" s="102"/>
      <c r="Q41" s="102"/>
      <c r="R41" s="102"/>
      <c r="S41" s="102"/>
      <c r="T41" s="102"/>
      <c r="U41" s="102"/>
      <c r="V41" s="102"/>
      <c r="W41" s="102"/>
      <c r="X41" s="103"/>
      <c r="Y41" s="102"/>
      <c r="Z41" s="102"/>
      <c r="AA41" s="102"/>
      <c r="AB41" s="102"/>
      <c r="AC41" s="102"/>
      <c r="AD41" s="102"/>
      <c r="AE41" s="102"/>
      <c r="AF41" s="102"/>
      <c r="AG41" s="103"/>
      <c r="AH41" s="102"/>
      <c r="AI41" s="102"/>
      <c r="AJ41" s="102"/>
      <c r="AK41" s="102"/>
      <c r="AL41" s="102"/>
      <c r="AM41" s="102"/>
      <c r="AO41" s="115"/>
      <c r="AP41" s="130"/>
      <c r="AQ41" s="130"/>
      <c r="AR41" s="130"/>
      <c r="AS41" s="130"/>
      <c r="AT41" s="117"/>
    </row>
    <row r="42" spans="1:46" ht="13.9">
      <c r="A42" s="140" t="s">
        <v>418</v>
      </c>
      <c r="C42" s="141" t="s">
        <v>432</v>
      </c>
      <c r="D42" s="705">
        <f>A43+E39</f>
        <v>0</v>
      </c>
      <c r="E42" s="706"/>
      <c r="F42" s="707"/>
      <c r="G42" s="705">
        <f>D42+H39</f>
        <v>0</v>
      </c>
      <c r="H42" s="706"/>
      <c r="I42" s="707"/>
      <c r="J42" s="705">
        <f>G42+K39</f>
        <v>0</v>
      </c>
      <c r="K42" s="706"/>
      <c r="L42" s="707"/>
      <c r="M42" s="705">
        <f>J42+N39</f>
        <v>0</v>
      </c>
      <c r="N42" s="706"/>
      <c r="O42" s="707"/>
      <c r="P42" s="705">
        <f>M42+Q39</f>
        <v>0</v>
      </c>
      <c r="Q42" s="706"/>
      <c r="R42" s="707"/>
      <c r="S42" s="705">
        <f>P42+T39</f>
        <v>0</v>
      </c>
      <c r="T42" s="706"/>
      <c r="U42" s="707"/>
      <c r="V42" s="705">
        <f>S42+W39</f>
        <v>0</v>
      </c>
      <c r="W42" s="706"/>
      <c r="X42" s="707"/>
      <c r="Y42" s="705">
        <f>V42+Z39</f>
        <v>0</v>
      </c>
      <c r="Z42" s="706"/>
      <c r="AA42" s="707"/>
      <c r="AB42" s="705">
        <f>Y42+AC39</f>
        <v>0</v>
      </c>
      <c r="AC42" s="706"/>
      <c r="AD42" s="707"/>
      <c r="AE42" s="705">
        <f>AB42+AF39</f>
        <v>0</v>
      </c>
      <c r="AF42" s="706"/>
      <c r="AG42" s="707"/>
      <c r="AH42" s="705">
        <f>AE42+AI39</f>
        <v>0</v>
      </c>
      <c r="AI42" s="706"/>
      <c r="AJ42" s="707"/>
      <c r="AK42" s="705">
        <f>AH42+AL39</f>
        <v>0</v>
      </c>
      <c r="AL42" s="706"/>
      <c r="AM42" s="707"/>
      <c r="AO42" s="115"/>
      <c r="AP42" s="142" t="s">
        <v>402</v>
      </c>
      <c r="AQ42" s="709">
        <f>AK42</f>
        <v>0</v>
      </c>
      <c r="AR42" s="710"/>
      <c r="AS42" s="711"/>
      <c r="AT42" s="117"/>
    </row>
    <row r="43" spans="1:46" ht="13.5" thickBot="1">
      <c r="A43" s="158">
        <v>0</v>
      </c>
      <c r="C43" s="102"/>
      <c r="D43" s="102"/>
      <c r="E43" s="102"/>
      <c r="F43" s="103"/>
      <c r="G43" s="102"/>
      <c r="H43" s="102"/>
      <c r="I43" s="102"/>
      <c r="J43" s="102"/>
      <c r="K43" s="102"/>
      <c r="L43" s="102"/>
      <c r="M43" s="102"/>
      <c r="N43" s="102"/>
      <c r="O43" s="103"/>
      <c r="P43" s="102"/>
      <c r="Q43" s="102"/>
      <c r="R43" s="102"/>
      <c r="S43" s="102"/>
      <c r="T43" s="102"/>
      <c r="U43" s="102"/>
      <c r="V43" s="102"/>
      <c r="W43" s="102"/>
      <c r="X43" s="103"/>
      <c r="Y43" s="102"/>
      <c r="Z43" s="102"/>
      <c r="AA43" s="102"/>
      <c r="AB43" s="102"/>
      <c r="AC43" s="102"/>
      <c r="AD43" s="102"/>
      <c r="AE43" s="102"/>
      <c r="AF43" s="102"/>
      <c r="AG43" s="103"/>
      <c r="AH43" s="102"/>
      <c r="AI43" s="102"/>
      <c r="AJ43" s="102"/>
      <c r="AK43" s="102"/>
      <c r="AL43" s="102"/>
      <c r="AM43" s="102"/>
      <c r="AO43" s="143"/>
      <c r="AP43" s="144"/>
      <c r="AQ43" s="144"/>
      <c r="AR43" s="144"/>
      <c r="AS43" s="144"/>
      <c r="AT43" s="145"/>
    </row>
    <row r="44" spans="1:46">
      <c r="C44" s="102"/>
      <c r="D44" s="102"/>
      <c r="E44" s="102"/>
      <c r="F44" s="103"/>
      <c r="G44" s="102"/>
      <c r="H44" s="102"/>
      <c r="I44" s="102"/>
      <c r="J44" s="102"/>
      <c r="K44" s="102"/>
      <c r="L44" s="102"/>
      <c r="M44" s="102"/>
      <c r="N44" s="102"/>
      <c r="O44" s="103"/>
      <c r="P44" s="102"/>
      <c r="Q44" s="102"/>
      <c r="R44" s="102"/>
      <c r="S44" s="102"/>
      <c r="T44" s="102"/>
      <c r="U44" s="102"/>
      <c r="V44" s="102"/>
      <c r="W44" s="102"/>
      <c r="X44" s="103"/>
      <c r="Y44" s="102"/>
      <c r="Z44" s="102"/>
      <c r="AA44" s="102"/>
      <c r="AB44" s="102"/>
      <c r="AC44" s="102"/>
      <c r="AD44" s="102"/>
      <c r="AE44" s="102"/>
      <c r="AF44" s="102"/>
      <c r="AG44" s="103"/>
      <c r="AH44" s="102"/>
      <c r="AI44" s="102"/>
      <c r="AJ44" s="102"/>
      <c r="AK44" s="102"/>
      <c r="AL44" s="102"/>
      <c r="AM44" s="102"/>
      <c r="AP44" s="102"/>
      <c r="AQ44" s="102"/>
      <c r="AR44" s="102"/>
      <c r="AS44" s="102"/>
    </row>
    <row r="45" spans="1:46" ht="13.15">
      <c r="C45" s="146" t="s">
        <v>403</v>
      </c>
      <c r="D45" s="102"/>
      <c r="E45" s="102"/>
      <c r="F45" s="103"/>
      <c r="G45" s="102"/>
      <c r="H45" s="102"/>
      <c r="I45" s="102"/>
      <c r="J45" s="102"/>
      <c r="K45" s="102"/>
      <c r="L45" s="102"/>
      <c r="M45" s="102"/>
      <c r="N45" s="102"/>
      <c r="O45" s="103"/>
      <c r="P45" s="102"/>
      <c r="Q45" s="102"/>
      <c r="R45" s="102"/>
      <c r="S45" s="102"/>
      <c r="T45" s="102"/>
      <c r="U45" s="102"/>
      <c r="V45" s="102"/>
      <c r="W45" s="102"/>
      <c r="X45" s="103"/>
      <c r="Y45" s="102"/>
      <c r="Z45" s="102"/>
      <c r="AA45" s="102"/>
      <c r="AB45" s="102"/>
      <c r="AC45" s="102"/>
      <c r="AD45" s="102"/>
      <c r="AE45" s="102"/>
      <c r="AF45" s="102"/>
      <c r="AG45" s="103"/>
      <c r="AH45" s="102"/>
      <c r="AI45" s="102"/>
      <c r="AJ45" s="102"/>
      <c r="AK45" s="102"/>
      <c r="AL45" s="102"/>
      <c r="AM45" s="102"/>
      <c r="AP45" s="146"/>
      <c r="AQ45" s="102"/>
      <c r="AR45" s="102"/>
      <c r="AS45" s="102"/>
    </row>
    <row r="46" spans="1:46" ht="13.15">
      <c r="C46" s="114"/>
      <c r="D46" s="147"/>
      <c r="E46" s="147"/>
      <c r="F46" s="148"/>
      <c r="G46" s="147"/>
      <c r="H46" s="147"/>
      <c r="I46" s="147"/>
      <c r="J46" s="147"/>
      <c r="K46" s="147"/>
      <c r="L46" s="147"/>
      <c r="M46" s="147"/>
      <c r="N46" s="147"/>
      <c r="O46" s="148"/>
      <c r="P46" s="102"/>
      <c r="Q46" s="102"/>
      <c r="R46" s="102"/>
      <c r="S46" s="102"/>
      <c r="T46" s="102"/>
      <c r="U46" s="102"/>
      <c r="V46" s="102"/>
      <c r="W46" s="102"/>
      <c r="X46" s="103"/>
      <c r="Y46" s="102"/>
      <c r="Z46" s="102"/>
      <c r="AA46" s="102"/>
      <c r="AB46" s="102"/>
      <c r="AC46" s="102"/>
      <c r="AD46" s="102"/>
      <c r="AE46" s="102"/>
      <c r="AF46" s="102"/>
      <c r="AG46" s="103"/>
      <c r="AH46" s="102"/>
      <c r="AI46" s="102"/>
      <c r="AJ46" s="102"/>
      <c r="AK46" s="102"/>
      <c r="AL46" s="102"/>
      <c r="AM46" s="102"/>
      <c r="AP46" s="114"/>
      <c r="AQ46" s="102"/>
      <c r="AR46" s="102"/>
      <c r="AS46" s="102"/>
    </row>
    <row r="47" spans="1:46" ht="13.15">
      <c r="C47" s="149" t="s">
        <v>411</v>
      </c>
      <c r="D47" s="147"/>
      <c r="E47" s="147"/>
      <c r="F47" s="148"/>
      <c r="G47" s="147"/>
      <c r="H47" s="147"/>
      <c r="I47" s="102"/>
      <c r="J47" s="102"/>
      <c r="K47" s="102"/>
      <c r="L47" s="102"/>
      <c r="M47" s="102"/>
      <c r="N47" s="102"/>
      <c r="O47" s="103"/>
      <c r="P47" s="102"/>
      <c r="Q47" s="102"/>
      <c r="R47" s="102"/>
      <c r="S47" s="102"/>
      <c r="T47" s="102"/>
      <c r="U47" s="102"/>
      <c r="V47" s="102"/>
      <c r="W47" s="102"/>
      <c r="X47" s="103"/>
      <c r="Y47" s="102"/>
      <c r="Z47" s="102"/>
      <c r="AA47" s="102"/>
      <c r="AB47" s="102"/>
      <c r="AC47" s="102"/>
      <c r="AD47" s="102"/>
      <c r="AE47" s="102"/>
      <c r="AF47" s="102"/>
      <c r="AG47" s="103"/>
      <c r="AH47" s="102"/>
      <c r="AI47" s="102"/>
      <c r="AJ47" s="102"/>
      <c r="AK47" s="102"/>
      <c r="AL47" s="102"/>
      <c r="AM47" s="102"/>
      <c r="AP47" s="149"/>
      <c r="AQ47" s="102"/>
      <c r="AR47" s="102"/>
      <c r="AS47" s="102"/>
    </row>
    <row r="48" spans="1:46">
      <c r="C48" s="150" t="s">
        <v>0</v>
      </c>
      <c r="D48" s="702"/>
      <c r="E48" s="703"/>
      <c r="F48" s="703"/>
      <c r="G48" s="703"/>
      <c r="H48" s="703"/>
      <c r="I48" s="329"/>
      <c r="J48" s="702"/>
      <c r="K48" s="703"/>
      <c r="L48" s="703"/>
      <c r="M48" s="703"/>
      <c r="N48" s="703"/>
      <c r="O48" s="103"/>
      <c r="P48" s="102"/>
      <c r="Q48" s="102"/>
      <c r="R48" s="102"/>
      <c r="S48" s="102"/>
      <c r="T48" s="102"/>
      <c r="U48" s="102"/>
      <c r="V48" s="102"/>
      <c r="W48" s="102"/>
      <c r="X48" s="103"/>
      <c r="Y48" s="102"/>
      <c r="Z48" s="102"/>
      <c r="AA48" s="102"/>
      <c r="AB48" s="102"/>
      <c r="AC48" s="102"/>
      <c r="AD48" s="102"/>
      <c r="AE48" s="102"/>
      <c r="AF48" s="102"/>
      <c r="AG48" s="103"/>
      <c r="AH48" s="102"/>
      <c r="AI48" s="102"/>
      <c r="AJ48" s="102"/>
      <c r="AK48" s="102"/>
      <c r="AL48" s="102"/>
      <c r="AM48" s="102"/>
      <c r="AP48" s="102"/>
      <c r="AQ48" s="102"/>
      <c r="AR48" s="102"/>
      <c r="AS48" s="102"/>
    </row>
    <row r="49" spans="3:45">
      <c r="C49" s="150" t="s">
        <v>412</v>
      </c>
      <c r="D49" s="702"/>
      <c r="E49" s="703"/>
      <c r="F49" s="703"/>
      <c r="G49" s="703"/>
      <c r="H49" s="703"/>
      <c r="I49" s="330"/>
      <c r="J49" s="702"/>
      <c r="K49" s="703"/>
      <c r="L49" s="703"/>
      <c r="M49" s="703"/>
      <c r="N49" s="703"/>
      <c r="O49" s="103"/>
      <c r="P49" s="102"/>
      <c r="Q49" s="102"/>
      <c r="R49" s="102"/>
      <c r="S49" s="102"/>
      <c r="T49" s="102"/>
      <c r="U49" s="102"/>
      <c r="V49" s="102"/>
      <c r="W49" s="102"/>
      <c r="X49" s="103"/>
      <c r="Y49" s="102"/>
      <c r="Z49" s="102"/>
      <c r="AA49" s="102"/>
      <c r="AB49" s="102"/>
      <c r="AC49" s="102"/>
      <c r="AD49" s="102"/>
      <c r="AE49" s="102"/>
      <c r="AF49" s="102"/>
      <c r="AG49" s="103"/>
      <c r="AH49" s="102"/>
      <c r="AI49" s="102"/>
      <c r="AJ49" s="102"/>
      <c r="AK49" s="102"/>
      <c r="AL49" s="102"/>
      <c r="AM49" s="102"/>
      <c r="AP49" s="102"/>
      <c r="AQ49" s="102"/>
      <c r="AR49" s="102"/>
      <c r="AS49" s="102"/>
    </row>
    <row r="50" spans="3:45">
      <c r="C50" s="150" t="s">
        <v>413</v>
      </c>
      <c r="D50" s="702"/>
      <c r="E50" s="703"/>
      <c r="F50" s="703"/>
      <c r="G50" s="703"/>
      <c r="H50" s="703"/>
      <c r="I50" s="329"/>
      <c r="J50" s="702"/>
      <c r="K50" s="703"/>
      <c r="L50" s="703"/>
      <c r="M50" s="703"/>
      <c r="N50" s="703"/>
      <c r="O50" s="103"/>
      <c r="P50" s="102"/>
      <c r="Q50" s="102"/>
      <c r="R50" s="102"/>
      <c r="S50" s="102"/>
      <c r="T50" s="102"/>
      <c r="U50" s="102"/>
      <c r="V50" s="102"/>
      <c r="W50" s="102"/>
      <c r="X50" s="103"/>
      <c r="Y50" s="102"/>
      <c r="Z50" s="102"/>
      <c r="AA50" s="102"/>
      <c r="AB50" s="102"/>
      <c r="AC50" s="102"/>
      <c r="AD50" s="102"/>
      <c r="AE50" s="102"/>
      <c r="AF50" s="102"/>
      <c r="AG50" s="103"/>
      <c r="AH50" s="102"/>
      <c r="AI50" s="102"/>
      <c r="AJ50" s="102"/>
      <c r="AK50" s="102"/>
      <c r="AL50" s="102"/>
      <c r="AM50" s="102"/>
      <c r="AP50" s="102"/>
      <c r="AQ50" s="102"/>
      <c r="AR50" s="102"/>
      <c r="AS50" s="102"/>
    </row>
    <row r="51" spans="3:45">
      <c r="C51" s="150" t="s">
        <v>414</v>
      </c>
      <c r="D51" s="702"/>
      <c r="E51" s="703"/>
      <c r="F51" s="703"/>
      <c r="G51" s="703"/>
      <c r="H51" s="703"/>
      <c r="I51" s="329"/>
      <c r="J51" s="702"/>
      <c r="K51" s="703"/>
      <c r="L51" s="703"/>
      <c r="M51" s="703"/>
      <c r="N51" s="703"/>
      <c r="O51" s="103"/>
      <c r="P51" s="102"/>
      <c r="Q51" s="102"/>
      <c r="R51" s="102"/>
      <c r="S51" s="102"/>
      <c r="T51" s="102"/>
      <c r="U51" s="102"/>
      <c r="V51" s="102"/>
      <c r="W51" s="102"/>
      <c r="X51" s="103"/>
      <c r="Y51" s="102"/>
      <c r="Z51" s="102"/>
      <c r="AA51" s="102"/>
      <c r="AB51" s="102"/>
      <c r="AC51" s="102"/>
      <c r="AD51" s="102"/>
      <c r="AE51" s="102"/>
      <c r="AF51" s="102"/>
      <c r="AG51" s="103"/>
      <c r="AH51" s="102"/>
      <c r="AI51" s="102"/>
      <c r="AJ51" s="102"/>
      <c r="AK51" s="102"/>
      <c r="AL51" s="102"/>
      <c r="AM51" s="102"/>
      <c r="AP51" s="102"/>
      <c r="AQ51" s="102"/>
      <c r="AR51" s="102"/>
      <c r="AS51" s="102"/>
    </row>
    <row r="52" spans="3:45" ht="34.5" customHeight="1">
      <c r="C52" s="151" t="s">
        <v>415</v>
      </c>
      <c r="D52" s="700"/>
      <c r="E52" s="701"/>
      <c r="F52" s="701"/>
      <c r="G52" s="701"/>
      <c r="H52" s="701"/>
      <c r="I52" s="329"/>
      <c r="J52" s="700"/>
      <c r="K52" s="701"/>
      <c r="L52" s="701"/>
      <c r="M52" s="701"/>
      <c r="N52" s="701"/>
      <c r="O52" s="103"/>
      <c r="P52" s="102"/>
      <c r="Q52" s="102"/>
      <c r="R52" s="102"/>
      <c r="S52" s="102"/>
      <c r="T52" s="102"/>
      <c r="U52" s="102"/>
      <c r="V52" s="102"/>
      <c r="W52" s="102"/>
      <c r="X52" s="103"/>
      <c r="Y52" s="102"/>
      <c r="Z52" s="102"/>
      <c r="AA52" s="102"/>
      <c r="AB52" s="102"/>
      <c r="AC52" s="102"/>
      <c r="AD52" s="102"/>
      <c r="AE52" s="102"/>
      <c r="AF52" s="102"/>
      <c r="AG52" s="103"/>
      <c r="AH52" s="102"/>
      <c r="AI52" s="102"/>
      <c r="AJ52" s="102"/>
      <c r="AK52" s="102"/>
      <c r="AL52" s="102"/>
      <c r="AM52" s="102"/>
      <c r="AP52" s="102"/>
      <c r="AQ52" s="102"/>
      <c r="AR52" s="102"/>
      <c r="AS52" s="102"/>
    </row>
    <row r="53" spans="3:45" ht="13.15">
      <c r="C53" s="152"/>
      <c r="D53" s="329"/>
      <c r="E53" s="329"/>
      <c r="F53" s="331"/>
      <c r="G53" s="329"/>
      <c r="H53" s="329"/>
      <c r="I53" s="329"/>
      <c r="J53" s="329"/>
      <c r="K53" s="329"/>
      <c r="L53" s="329"/>
      <c r="M53" s="329"/>
      <c r="N53" s="329"/>
      <c r="O53" s="103"/>
      <c r="P53" s="102"/>
      <c r="Q53" s="102"/>
      <c r="R53" s="102"/>
      <c r="S53" s="102"/>
      <c r="T53" s="102"/>
      <c r="U53" s="102"/>
      <c r="V53" s="102"/>
      <c r="W53" s="102"/>
      <c r="X53" s="103"/>
      <c r="Y53" s="102"/>
      <c r="Z53" s="102"/>
      <c r="AA53" s="102"/>
      <c r="AB53" s="102"/>
      <c r="AC53" s="102"/>
      <c r="AD53" s="102"/>
      <c r="AE53" s="102"/>
      <c r="AF53" s="102"/>
      <c r="AG53" s="103"/>
      <c r="AH53" s="102"/>
      <c r="AI53" s="102"/>
      <c r="AJ53" s="102"/>
      <c r="AK53" s="102"/>
      <c r="AL53" s="102"/>
      <c r="AM53" s="102"/>
      <c r="AP53" s="102"/>
      <c r="AQ53" s="102"/>
      <c r="AR53" s="102"/>
      <c r="AS53" s="102"/>
    </row>
    <row r="54" spans="3:45" ht="13.15">
      <c r="C54" s="149" t="s">
        <v>404</v>
      </c>
      <c r="D54" s="329"/>
      <c r="E54" s="329"/>
      <c r="F54" s="331"/>
      <c r="G54" s="329"/>
      <c r="H54" s="329"/>
      <c r="I54" s="159"/>
      <c r="J54" s="159"/>
      <c r="K54" s="159"/>
      <c r="L54" s="159"/>
      <c r="M54" s="159"/>
      <c r="N54" s="159"/>
      <c r="O54" s="153"/>
      <c r="P54" s="102"/>
      <c r="Q54" s="102"/>
      <c r="R54" s="102"/>
      <c r="S54" s="102"/>
      <c r="T54" s="102"/>
      <c r="U54" s="102"/>
      <c r="V54" s="102"/>
      <c r="W54" s="102"/>
      <c r="X54" s="103"/>
      <c r="Y54" s="102"/>
      <c r="Z54" s="102"/>
      <c r="AA54" s="102"/>
      <c r="AB54" s="102"/>
      <c r="AC54" s="102"/>
      <c r="AD54" s="102"/>
      <c r="AE54" s="102"/>
      <c r="AF54" s="102"/>
      <c r="AG54" s="103"/>
      <c r="AH54" s="102"/>
      <c r="AI54" s="102"/>
      <c r="AJ54" s="102"/>
      <c r="AK54" s="102"/>
      <c r="AL54" s="102"/>
      <c r="AM54" s="102"/>
      <c r="AP54" s="149"/>
      <c r="AQ54" s="102"/>
      <c r="AR54" s="102"/>
      <c r="AS54" s="102"/>
    </row>
    <row r="55" spans="3:45" ht="13.15">
      <c r="C55" s="150" t="s">
        <v>427</v>
      </c>
      <c r="D55" s="332"/>
      <c r="E55" s="332"/>
      <c r="F55" s="333"/>
      <c r="G55" s="332"/>
      <c r="H55" s="332"/>
      <c r="I55" s="159"/>
      <c r="J55" s="332"/>
      <c r="K55" s="332"/>
      <c r="L55" s="333"/>
      <c r="M55" s="332"/>
      <c r="N55" s="332"/>
      <c r="O55" s="153"/>
      <c r="P55" s="102"/>
      <c r="Q55" s="102"/>
      <c r="R55" s="102"/>
      <c r="S55" s="102"/>
      <c r="T55" s="102"/>
      <c r="U55" s="102"/>
      <c r="V55" s="102"/>
      <c r="W55" s="102"/>
      <c r="X55" s="103"/>
      <c r="Y55" s="102"/>
      <c r="Z55" s="102"/>
      <c r="AA55" s="102"/>
      <c r="AB55" s="102"/>
      <c r="AC55" s="102"/>
      <c r="AD55" s="102"/>
      <c r="AE55" s="102"/>
      <c r="AF55" s="102"/>
      <c r="AG55" s="103"/>
      <c r="AH55" s="102"/>
      <c r="AI55" s="102"/>
      <c r="AJ55" s="102"/>
      <c r="AK55" s="102"/>
      <c r="AL55" s="102"/>
      <c r="AM55" s="102"/>
      <c r="AP55" s="149"/>
      <c r="AQ55" s="102"/>
      <c r="AR55" s="102"/>
      <c r="AS55" s="102"/>
    </row>
    <row r="56" spans="3:45" ht="13.15">
      <c r="C56" s="150" t="s">
        <v>408</v>
      </c>
      <c r="D56" s="332"/>
      <c r="E56" s="332"/>
      <c r="F56" s="333"/>
      <c r="G56" s="332"/>
      <c r="H56" s="332"/>
      <c r="I56" s="159"/>
      <c r="J56" s="332"/>
      <c r="K56" s="332"/>
      <c r="L56" s="333"/>
      <c r="M56" s="332"/>
      <c r="N56" s="332"/>
      <c r="O56" s="147"/>
      <c r="P56" s="102"/>
      <c r="Q56" s="102"/>
      <c r="R56" s="102"/>
      <c r="S56" s="102"/>
      <c r="T56" s="102"/>
      <c r="U56" s="102"/>
      <c r="V56" s="102"/>
      <c r="W56" s="102"/>
      <c r="X56" s="103"/>
      <c r="Y56" s="102"/>
      <c r="Z56" s="102"/>
      <c r="AA56" s="102"/>
      <c r="AB56" s="102"/>
      <c r="AC56" s="102"/>
      <c r="AD56" s="102"/>
      <c r="AE56" s="102"/>
      <c r="AF56" s="102"/>
      <c r="AG56" s="103"/>
      <c r="AH56" s="102"/>
      <c r="AI56" s="102"/>
      <c r="AJ56" s="102"/>
      <c r="AK56" s="102"/>
      <c r="AL56" s="102"/>
      <c r="AM56" s="102"/>
      <c r="AP56" s="149"/>
      <c r="AQ56" s="102"/>
      <c r="AR56" s="102"/>
      <c r="AS56" s="102"/>
    </row>
    <row r="57" spans="3:45" ht="13.15">
      <c r="C57" s="150" t="s">
        <v>413</v>
      </c>
      <c r="D57" s="332"/>
      <c r="E57" s="332"/>
      <c r="F57" s="333"/>
      <c r="G57" s="332"/>
      <c r="H57" s="332"/>
      <c r="I57" s="159"/>
      <c r="J57" s="332"/>
      <c r="K57" s="332"/>
      <c r="L57" s="333"/>
      <c r="M57" s="332"/>
      <c r="N57" s="332"/>
      <c r="O57" s="147"/>
      <c r="P57" s="102"/>
      <c r="Q57" s="102"/>
      <c r="R57" s="102"/>
      <c r="S57" s="102"/>
      <c r="T57" s="102"/>
      <c r="U57" s="102"/>
      <c r="V57" s="102"/>
      <c r="W57" s="102"/>
      <c r="X57" s="103"/>
      <c r="Y57" s="102"/>
      <c r="Z57" s="102"/>
      <c r="AA57" s="102"/>
      <c r="AB57" s="102"/>
      <c r="AC57" s="102"/>
      <c r="AD57" s="102"/>
      <c r="AE57" s="102"/>
      <c r="AF57" s="102"/>
      <c r="AG57" s="103"/>
      <c r="AH57" s="102"/>
      <c r="AI57" s="102"/>
      <c r="AJ57" s="102"/>
      <c r="AK57" s="102"/>
      <c r="AL57" s="102"/>
      <c r="AM57" s="102"/>
      <c r="AP57" s="149"/>
      <c r="AQ57" s="102"/>
      <c r="AR57" s="102"/>
      <c r="AS57" s="102"/>
    </row>
    <row r="58" spans="3:45" ht="13.15">
      <c r="C58" s="150" t="s">
        <v>414</v>
      </c>
      <c r="D58" s="332"/>
      <c r="E58" s="332"/>
      <c r="F58" s="333"/>
      <c r="G58" s="332"/>
      <c r="H58" s="332"/>
      <c r="I58" s="159"/>
      <c r="J58" s="332"/>
      <c r="K58" s="332"/>
      <c r="L58" s="333"/>
      <c r="M58" s="332"/>
      <c r="N58" s="332"/>
      <c r="O58" s="148"/>
      <c r="P58" s="102"/>
      <c r="Q58" s="102"/>
      <c r="R58" s="102"/>
      <c r="S58" s="102"/>
      <c r="T58" s="102"/>
      <c r="U58" s="102"/>
      <c r="V58" s="102"/>
      <c r="W58" s="102"/>
      <c r="X58" s="103"/>
      <c r="Y58" s="102"/>
      <c r="Z58" s="102"/>
      <c r="AA58" s="102"/>
      <c r="AB58" s="102"/>
      <c r="AC58" s="102"/>
      <c r="AD58" s="102"/>
      <c r="AE58" s="102"/>
      <c r="AF58" s="102"/>
      <c r="AG58" s="103"/>
      <c r="AH58" s="102"/>
      <c r="AI58" s="102"/>
      <c r="AJ58" s="102"/>
      <c r="AK58" s="102"/>
      <c r="AL58" s="102"/>
      <c r="AM58" s="102"/>
      <c r="AP58" s="149"/>
      <c r="AQ58" s="102"/>
      <c r="AR58" s="102"/>
      <c r="AS58" s="102"/>
    </row>
    <row r="59" spans="3:45" ht="13.15">
      <c r="C59" s="150" t="s">
        <v>409</v>
      </c>
      <c r="D59" s="332"/>
      <c r="E59" s="332"/>
      <c r="F59" s="333"/>
      <c r="G59" s="332"/>
      <c r="H59" s="332"/>
      <c r="I59" s="159"/>
      <c r="J59" s="332"/>
      <c r="K59" s="332"/>
      <c r="L59" s="333"/>
      <c r="M59" s="332"/>
      <c r="N59" s="332"/>
      <c r="O59" s="148"/>
      <c r="P59" s="102"/>
      <c r="Q59" s="102"/>
      <c r="R59" s="102"/>
      <c r="S59" s="102"/>
      <c r="T59" s="102"/>
      <c r="U59" s="102"/>
      <c r="V59" s="102"/>
      <c r="W59" s="102"/>
      <c r="X59" s="103"/>
      <c r="Y59" s="102"/>
      <c r="Z59" s="102"/>
      <c r="AA59" s="102"/>
      <c r="AB59" s="102"/>
      <c r="AC59" s="102"/>
      <c r="AD59" s="102"/>
      <c r="AE59" s="102"/>
      <c r="AF59" s="102"/>
      <c r="AG59" s="103"/>
      <c r="AH59" s="102"/>
      <c r="AI59" s="102"/>
      <c r="AJ59" s="102"/>
      <c r="AK59" s="102"/>
      <c r="AL59" s="102"/>
      <c r="AM59" s="102"/>
      <c r="AP59" s="149"/>
      <c r="AQ59" s="102"/>
      <c r="AR59" s="102"/>
      <c r="AS59" s="102"/>
    </row>
    <row r="60" spans="3:45" ht="34.5" customHeight="1">
      <c r="C60" s="151" t="s">
        <v>415</v>
      </c>
      <c r="D60" s="700"/>
      <c r="E60" s="701"/>
      <c r="F60" s="701"/>
      <c r="G60" s="701"/>
      <c r="H60" s="701"/>
      <c r="I60" s="329"/>
      <c r="J60" s="700"/>
      <c r="K60" s="701"/>
      <c r="L60" s="701"/>
      <c r="M60" s="701"/>
      <c r="N60" s="701"/>
      <c r="O60" s="103"/>
      <c r="P60" s="102"/>
      <c r="Q60" s="102"/>
      <c r="R60" s="102"/>
      <c r="S60" s="102"/>
      <c r="T60" s="102"/>
      <c r="U60" s="102"/>
      <c r="V60" s="102"/>
      <c r="W60" s="102"/>
      <c r="X60" s="103"/>
      <c r="Y60" s="102"/>
      <c r="Z60" s="102"/>
      <c r="AA60" s="102"/>
      <c r="AB60" s="102"/>
      <c r="AC60" s="102"/>
      <c r="AD60" s="102"/>
      <c r="AE60" s="102"/>
      <c r="AF60" s="102"/>
      <c r="AG60" s="103"/>
      <c r="AH60" s="102"/>
      <c r="AI60" s="102"/>
      <c r="AJ60" s="102"/>
      <c r="AK60" s="102"/>
      <c r="AL60" s="102"/>
      <c r="AM60" s="102"/>
      <c r="AP60" s="102"/>
      <c r="AQ60" s="102"/>
      <c r="AR60" s="102"/>
      <c r="AS60" s="102"/>
    </row>
    <row r="61" spans="3:45" ht="13.15">
      <c r="C61" s="152"/>
      <c r="D61" s="329"/>
      <c r="E61" s="329"/>
      <c r="F61" s="331"/>
      <c r="G61" s="329"/>
      <c r="H61" s="329"/>
      <c r="I61" s="159"/>
      <c r="J61" s="329"/>
      <c r="K61" s="329"/>
      <c r="L61" s="331"/>
      <c r="M61" s="329"/>
      <c r="N61" s="329"/>
      <c r="O61" s="148"/>
      <c r="P61" s="102"/>
      <c r="Q61" s="102"/>
      <c r="R61" s="102"/>
      <c r="S61" s="102"/>
      <c r="T61" s="102"/>
      <c r="U61" s="102"/>
      <c r="V61" s="102"/>
      <c r="W61" s="102"/>
      <c r="X61" s="103"/>
      <c r="Y61" s="102"/>
      <c r="Z61" s="102"/>
      <c r="AA61" s="102"/>
      <c r="AB61" s="102"/>
      <c r="AC61" s="102"/>
      <c r="AD61" s="102"/>
      <c r="AE61" s="102"/>
      <c r="AF61" s="102"/>
      <c r="AG61" s="103"/>
      <c r="AH61" s="102"/>
      <c r="AI61" s="102"/>
      <c r="AJ61" s="102"/>
      <c r="AK61" s="102"/>
      <c r="AL61" s="102"/>
      <c r="AM61" s="102"/>
      <c r="AP61" s="149"/>
      <c r="AQ61" s="102"/>
      <c r="AR61" s="102"/>
      <c r="AS61" s="102"/>
    </row>
    <row r="62" spans="3:45" ht="13.15">
      <c r="C62" s="149" t="s">
        <v>410</v>
      </c>
      <c r="D62" s="329"/>
      <c r="E62" s="329"/>
      <c r="F62" s="331"/>
      <c r="G62" s="329"/>
      <c r="H62" s="329"/>
      <c r="I62" s="159"/>
      <c r="J62" s="329"/>
      <c r="K62" s="329"/>
      <c r="L62" s="331"/>
      <c r="M62" s="329"/>
      <c r="N62" s="329"/>
      <c r="O62" s="153"/>
      <c r="P62" s="102"/>
      <c r="Q62" s="102"/>
      <c r="R62" s="102"/>
      <c r="S62" s="102"/>
      <c r="T62" s="102"/>
      <c r="U62" s="102"/>
      <c r="V62" s="102"/>
      <c r="W62" s="102"/>
      <c r="X62" s="103"/>
      <c r="Y62" s="102"/>
      <c r="Z62" s="102"/>
      <c r="AA62" s="102"/>
      <c r="AB62" s="102"/>
      <c r="AC62" s="102"/>
      <c r="AD62" s="102"/>
      <c r="AE62" s="102"/>
      <c r="AF62" s="102"/>
      <c r="AG62" s="103"/>
      <c r="AH62" s="102"/>
      <c r="AI62" s="102"/>
      <c r="AJ62" s="102"/>
      <c r="AK62" s="102"/>
      <c r="AL62" s="102"/>
      <c r="AM62" s="102"/>
      <c r="AP62" s="149"/>
      <c r="AQ62" s="102"/>
      <c r="AR62" s="102"/>
      <c r="AS62" s="102"/>
    </row>
    <row r="63" spans="3:45" ht="13.15">
      <c r="C63" s="150" t="s">
        <v>427</v>
      </c>
      <c r="D63" s="332"/>
      <c r="E63" s="332"/>
      <c r="F63" s="333"/>
      <c r="G63" s="332"/>
      <c r="H63" s="332"/>
      <c r="I63" s="159"/>
      <c r="J63" s="332"/>
      <c r="K63" s="332"/>
      <c r="L63" s="333"/>
      <c r="M63" s="332"/>
      <c r="N63" s="332"/>
      <c r="O63" s="153"/>
      <c r="P63" s="102"/>
      <c r="Q63" s="102"/>
      <c r="R63" s="102"/>
      <c r="S63" s="102"/>
      <c r="T63" s="102"/>
      <c r="U63" s="102"/>
      <c r="V63" s="102"/>
      <c r="W63" s="102"/>
      <c r="X63" s="103"/>
      <c r="Y63" s="102"/>
      <c r="Z63" s="102"/>
      <c r="AA63" s="102"/>
      <c r="AB63" s="102"/>
      <c r="AC63" s="102"/>
      <c r="AD63" s="102"/>
      <c r="AE63" s="102"/>
      <c r="AF63" s="102"/>
      <c r="AG63" s="103"/>
      <c r="AH63" s="102"/>
      <c r="AI63" s="102"/>
      <c r="AJ63" s="102"/>
      <c r="AK63" s="102"/>
      <c r="AL63" s="102"/>
      <c r="AM63" s="102"/>
      <c r="AP63" s="149"/>
      <c r="AQ63" s="102"/>
      <c r="AR63" s="102"/>
      <c r="AS63" s="102"/>
    </row>
    <row r="64" spans="3:45" ht="13.15">
      <c r="C64" s="150" t="s">
        <v>408</v>
      </c>
      <c r="D64" s="332"/>
      <c r="E64" s="332"/>
      <c r="F64" s="333"/>
      <c r="G64" s="332"/>
      <c r="H64" s="332"/>
      <c r="I64" s="159"/>
      <c r="J64" s="332"/>
      <c r="K64" s="332"/>
      <c r="L64" s="333"/>
      <c r="M64" s="332"/>
      <c r="N64" s="332"/>
      <c r="O64" s="147"/>
      <c r="P64" s="102"/>
      <c r="Q64" s="102"/>
      <c r="R64" s="102"/>
      <c r="S64" s="102"/>
      <c r="T64" s="102"/>
      <c r="U64" s="102"/>
      <c r="V64" s="102"/>
      <c r="W64" s="102"/>
      <c r="X64" s="103"/>
      <c r="Y64" s="102"/>
      <c r="Z64" s="102"/>
      <c r="AA64" s="102"/>
      <c r="AB64" s="102"/>
      <c r="AC64" s="102"/>
      <c r="AD64" s="102"/>
      <c r="AE64" s="102"/>
      <c r="AF64" s="102"/>
      <c r="AG64" s="103"/>
      <c r="AH64" s="102"/>
      <c r="AI64" s="102"/>
      <c r="AJ64" s="102"/>
      <c r="AK64" s="102"/>
      <c r="AL64" s="102"/>
      <c r="AM64" s="102"/>
      <c r="AP64" s="149"/>
      <c r="AQ64" s="102"/>
      <c r="AR64" s="102"/>
      <c r="AS64" s="102"/>
    </row>
    <row r="65" spans="3:45" ht="13.15">
      <c r="C65" s="150" t="s">
        <v>413</v>
      </c>
      <c r="D65" s="332"/>
      <c r="E65" s="332"/>
      <c r="F65" s="333"/>
      <c r="G65" s="332"/>
      <c r="H65" s="332"/>
      <c r="I65" s="159"/>
      <c r="J65" s="332"/>
      <c r="K65" s="332"/>
      <c r="L65" s="333"/>
      <c r="M65" s="332"/>
      <c r="N65" s="332"/>
      <c r="O65" s="147"/>
      <c r="P65" s="102"/>
      <c r="Q65" s="102"/>
      <c r="R65" s="102"/>
      <c r="S65" s="102"/>
      <c r="T65" s="102"/>
      <c r="U65" s="102"/>
      <c r="V65" s="102"/>
      <c r="W65" s="102"/>
      <c r="X65" s="103"/>
      <c r="Y65" s="102"/>
      <c r="Z65" s="102"/>
      <c r="AA65" s="102"/>
      <c r="AB65" s="102"/>
      <c r="AC65" s="102"/>
      <c r="AD65" s="102"/>
      <c r="AE65" s="102"/>
      <c r="AF65" s="102"/>
      <c r="AG65" s="103"/>
      <c r="AH65" s="102"/>
      <c r="AI65" s="102"/>
      <c r="AJ65" s="102"/>
      <c r="AK65" s="102"/>
      <c r="AL65" s="102"/>
      <c r="AM65" s="102"/>
      <c r="AP65" s="149"/>
      <c r="AQ65" s="102"/>
      <c r="AR65" s="102"/>
      <c r="AS65" s="102"/>
    </row>
    <row r="66" spans="3:45" ht="13.15">
      <c r="C66" s="150" t="s">
        <v>414</v>
      </c>
      <c r="D66" s="332"/>
      <c r="E66" s="332"/>
      <c r="F66" s="333"/>
      <c r="G66" s="332"/>
      <c r="H66" s="332"/>
      <c r="I66" s="159"/>
      <c r="J66" s="332"/>
      <c r="K66" s="332"/>
      <c r="L66" s="333"/>
      <c r="M66" s="332"/>
      <c r="N66" s="332"/>
      <c r="O66" s="148"/>
      <c r="P66" s="102"/>
      <c r="Q66" s="102"/>
      <c r="R66" s="102"/>
      <c r="S66" s="102"/>
      <c r="T66" s="102"/>
      <c r="U66" s="102"/>
      <c r="V66" s="102"/>
      <c r="W66" s="102"/>
      <c r="X66" s="103"/>
      <c r="Y66" s="102"/>
      <c r="Z66" s="102"/>
      <c r="AA66" s="102"/>
      <c r="AB66" s="102"/>
      <c r="AC66" s="102"/>
      <c r="AD66" s="102"/>
      <c r="AE66" s="102"/>
      <c r="AF66" s="102"/>
      <c r="AG66" s="103"/>
      <c r="AH66" s="102"/>
      <c r="AI66" s="102"/>
      <c r="AJ66" s="102"/>
      <c r="AK66" s="102"/>
      <c r="AL66" s="102"/>
      <c r="AM66" s="102"/>
      <c r="AP66" s="149"/>
      <c r="AQ66" s="102"/>
      <c r="AR66" s="102"/>
      <c r="AS66" s="102"/>
    </row>
    <row r="67" spans="3:45" ht="13.15">
      <c r="C67" s="150" t="s">
        <v>409</v>
      </c>
      <c r="D67" s="332"/>
      <c r="E67" s="332"/>
      <c r="F67" s="333"/>
      <c r="G67" s="332"/>
      <c r="H67" s="332"/>
      <c r="I67" s="159"/>
      <c r="J67" s="332"/>
      <c r="K67" s="332"/>
      <c r="L67" s="333"/>
      <c r="M67" s="332"/>
      <c r="N67" s="332"/>
      <c r="O67" s="148"/>
      <c r="P67" s="102"/>
      <c r="Q67" s="102"/>
      <c r="R67" s="102"/>
      <c r="S67" s="102"/>
      <c r="T67" s="102"/>
      <c r="U67" s="102"/>
      <c r="V67" s="102"/>
      <c r="W67" s="102"/>
      <c r="X67" s="103"/>
      <c r="Y67" s="102"/>
      <c r="Z67" s="102"/>
      <c r="AA67" s="102"/>
      <c r="AB67" s="102"/>
      <c r="AC67" s="102"/>
      <c r="AD67" s="102"/>
      <c r="AE67" s="102"/>
      <c r="AF67" s="102"/>
      <c r="AG67" s="103"/>
      <c r="AH67" s="102"/>
      <c r="AI67" s="102"/>
      <c r="AJ67" s="102"/>
      <c r="AK67" s="102"/>
      <c r="AL67" s="102"/>
      <c r="AM67" s="102"/>
      <c r="AP67" s="149"/>
      <c r="AQ67" s="102"/>
      <c r="AR67" s="102"/>
      <c r="AS67" s="102"/>
    </row>
    <row r="68" spans="3:45" ht="34.5" customHeight="1">
      <c r="C68" s="151" t="s">
        <v>415</v>
      </c>
      <c r="D68" s="700"/>
      <c r="E68" s="701"/>
      <c r="F68" s="701"/>
      <c r="G68" s="701"/>
      <c r="H68" s="701"/>
      <c r="I68" s="329"/>
      <c r="J68" s="700"/>
      <c r="K68" s="701"/>
      <c r="L68" s="701"/>
      <c r="M68" s="701"/>
      <c r="N68" s="701"/>
      <c r="O68" s="103"/>
      <c r="P68" s="102"/>
      <c r="Q68" s="102"/>
      <c r="R68" s="102"/>
      <c r="S68" s="102"/>
      <c r="T68" s="102"/>
      <c r="U68" s="102"/>
      <c r="V68" s="102"/>
      <c r="W68" s="102"/>
      <c r="X68" s="103"/>
      <c r="Y68" s="102"/>
      <c r="Z68" s="102"/>
      <c r="AA68" s="102"/>
      <c r="AB68" s="102"/>
      <c r="AC68" s="102"/>
      <c r="AD68" s="102"/>
      <c r="AE68" s="102"/>
      <c r="AF68" s="102"/>
      <c r="AG68" s="103"/>
      <c r="AH68" s="102"/>
      <c r="AI68" s="102"/>
      <c r="AJ68" s="102"/>
      <c r="AK68" s="102"/>
      <c r="AL68" s="102"/>
      <c r="AM68" s="102"/>
      <c r="AP68" s="102"/>
      <c r="AQ68" s="102"/>
      <c r="AR68" s="102"/>
      <c r="AS68" s="102"/>
    </row>
    <row r="69" spans="3:45" ht="13.15">
      <c r="C69" s="149"/>
      <c r="D69" s="159"/>
      <c r="E69" s="159"/>
      <c r="F69" s="160"/>
      <c r="G69" s="159"/>
      <c r="H69" s="159"/>
      <c r="I69" s="159"/>
      <c r="J69" s="159"/>
      <c r="K69" s="159"/>
      <c r="L69" s="159"/>
      <c r="M69" s="159"/>
      <c r="N69" s="159"/>
      <c r="O69" s="148"/>
      <c r="P69" s="102"/>
      <c r="Q69" s="102"/>
      <c r="R69" s="102"/>
      <c r="S69" s="102"/>
      <c r="T69" s="102"/>
      <c r="U69" s="102"/>
      <c r="V69" s="102"/>
      <c r="W69" s="102"/>
      <c r="X69" s="103"/>
      <c r="Y69" s="102"/>
      <c r="Z69" s="102"/>
      <c r="AA69" s="102"/>
      <c r="AB69" s="102"/>
      <c r="AC69" s="102"/>
      <c r="AD69" s="102"/>
      <c r="AE69" s="102"/>
      <c r="AF69" s="102"/>
      <c r="AG69" s="103"/>
      <c r="AH69" s="102"/>
      <c r="AI69" s="102"/>
      <c r="AJ69" s="102"/>
      <c r="AK69" s="102"/>
      <c r="AL69" s="102"/>
      <c r="AM69" s="102"/>
      <c r="AP69" s="149"/>
      <c r="AQ69" s="102"/>
      <c r="AR69" s="102"/>
      <c r="AS69" s="102"/>
    </row>
    <row r="70" spans="3:45" ht="13.15">
      <c r="C70" s="149" t="s">
        <v>407</v>
      </c>
      <c r="D70" s="329"/>
      <c r="E70" s="329"/>
      <c r="F70" s="331"/>
      <c r="G70" s="329"/>
      <c r="H70" s="329"/>
      <c r="I70" s="159"/>
      <c r="J70" s="159"/>
      <c r="K70" s="159"/>
      <c r="L70" s="159"/>
      <c r="M70" s="159"/>
      <c r="N70" s="159"/>
      <c r="O70" s="148"/>
      <c r="P70" s="102"/>
      <c r="Q70" s="102"/>
      <c r="R70" s="102"/>
      <c r="S70" s="102"/>
      <c r="T70" s="102"/>
      <c r="U70" s="102"/>
      <c r="V70" s="102"/>
      <c r="W70" s="102"/>
      <c r="X70" s="103"/>
      <c r="Y70" s="102"/>
      <c r="Z70" s="102"/>
      <c r="AA70" s="102"/>
      <c r="AB70" s="102"/>
      <c r="AC70" s="102"/>
      <c r="AD70" s="102"/>
      <c r="AE70" s="102"/>
      <c r="AF70" s="102"/>
      <c r="AG70" s="103"/>
      <c r="AH70" s="102"/>
      <c r="AI70" s="102"/>
      <c r="AJ70" s="102"/>
      <c r="AK70" s="102"/>
      <c r="AL70" s="102"/>
      <c r="AM70" s="102"/>
      <c r="AP70" s="102"/>
      <c r="AQ70" s="102"/>
      <c r="AR70" s="102"/>
      <c r="AS70" s="102"/>
    </row>
    <row r="71" spans="3:45" ht="13.15">
      <c r="C71" s="150" t="s">
        <v>428</v>
      </c>
      <c r="D71" s="332"/>
      <c r="E71" s="332"/>
      <c r="F71" s="333"/>
      <c r="G71" s="332"/>
      <c r="H71" s="332"/>
      <c r="I71" s="159"/>
      <c r="J71" s="332"/>
      <c r="K71" s="332"/>
      <c r="L71" s="333"/>
      <c r="M71" s="332"/>
      <c r="N71" s="332"/>
      <c r="O71" s="153"/>
      <c r="P71" s="102"/>
      <c r="Q71" s="102"/>
      <c r="R71" s="102"/>
      <c r="S71" s="102"/>
      <c r="T71" s="102"/>
      <c r="U71" s="102"/>
      <c r="V71" s="102"/>
      <c r="W71" s="102"/>
      <c r="X71" s="103"/>
      <c r="Y71" s="102"/>
      <c r="Z71" s="102"/>
      <c r="AA71" s="102"/>
      <c r="AB71" s="102"/>
      <c r="AC71" s="102"/>
      <c r="AD71" s="102"/>
      <c r="AE71" s="102"/>
      <c r="AF71" s="102"/>
      <c r="AG71" s="103"/>
      <c r="AH71" s="102"/>
      <c r="AI71" s="102"/>
      <c r="AJ71" s="102"/>
      <c r="AK71" s="102"/>
      <c r="AL71" s="102"/>
      <c r="AM71" s="102"/>
      <c r="AP71" s="149"/>
      <c r="AQ71" s="102"/>
      <c r="AR71" s="102"/>
      <c r="AS71" s="102"/>
    </row>
    <row r="72" spans="3:45" ht="13.15">
      <c r="C72" s="150" t="s">
        <v>408</v>
      </c>
      <c r="D72" s="332"/>
      <c r="E72" s="332"/>
      <c r="F72" s="333"/>
      <c r="G72" s="332"/>
      <c r="H72" s="332"/>
      <c r="I72" s="159"/>
      <c r="J72" s="332"/>
      <c r="K72" s="332"/>
      <c r="L72" s="333"/>
      <c r="M72" s="332"/>
      <c r="N72" s="332"/>
      <c r="O72" s="147"/>
      <c r="P72" s="102"/>
      <c r="Q72" s="102"/>
      <c r="R72" s="102"/>
      <c r="S72" s="102"/>
      <c r="T72" s="102"/>
      <c r="U72" s="102"/>
      <c r="V72" s="102"/>
      <c r="W72" s="102"/>
      <c r="X72" s="103"/>
      <c r="Y72" s="102"/>
      <c r="Z72" s="102"/>
      <c r="AA72" s="102"/>
      <c r="AB72" s="102"/>
      <c r="AC72" s="102"/>
      <c r="AD72" s="102"/>
      <c r="AE72" s="102"/>
      <c r="AF72" s="102"/>
      <c r="AG72" s="103"/>
      <c r="AH72" s="102"/>
      <c r="AI72" s="102"/>
      <c r="AJ72" s="102"/>
      <c r="AK72" s="102"/>
      <c r="AL72" s="102"/>
      <c r="AM72" s="102"/>
      <c r="AP72" s="149"/>
      <c r="AQ72" s="102"/>
      <c r="AR72" s="102"/>
      <c r="AS72" s="102"/>
    </row>
    <row r="73" spans="3:45" ht="13.15">
      <c r="C73" s="150" t="s">
        <v>413</v>
      </c>
      <c r="D73" s="332"/>
      <c r="E73" s="332"/>
      <c r="F73" s="333"/>
      <c r="G73" s="332"/>
      <c r="H73" s="332"/>
      <c r="I73" s="159"/>
      <c r="J73" s="332"/>
      <c r="K73" s="332"/>
      <c r="L73" s="333"/>
      <c r="M73" s="332"/>
      <c r="N73" s="332"/>
      <c r="O73" s="147"/>
      <c r="P73" s="102"/>
      <c r="Q73" s="102"/>
      <c r="R73" s="102"/>
      <c r="S73" s="102"/>
      <c r="T73" s="102"/>
      <c r="U73" s="102"/>
      <c r="V73" s="102"/>
      <c r="W73" s="102"/>
      <c r="X73" s="103"/>
      <c r="Y73" s="102"/>
      <c r="Z73" s="102"/>
      <c r="AA73" s="102"/>
      <c r="AB73" s="102"/>
      <c r="AC73" s="102"/>
      <c r="AD73" s="102"/>
      <c r="AE73" s="102"/>
      <c r="AF73" s="102"/>
      <c r="AG73" s="103"/>
      <c r="AH73" s="102"/>
      <c r="AI73" s="102"/>
      <c r="AJ73" s="102"/>
      <c r="AK73" s="102"/>
      <c r="AL73" s="102"/>
      <c r="AM73" s="102"/>
      <c r="AP73" s="149"/>
      <c r="AQ73" s="102"/>
      <c r="AR73" s="102"/>
      <c r="AS73" s="102"/>
    </row>
    <row r="74" spans="3:45" ht="13.15">
      <c r="C74" s="150" t="s">
        <v>414</v>
      </c>
      <c r="D74" s="332"/>
      <c r="E74" s="332"/>
      <c r="F74" s="333"/>
      <c r="G74" s="332"/>
      <c r="H74" s="332"/>
      <c r="I74" s="159"/>
      <c r="J74" s="332"/>
      <c r="K74" s="332"/>
      <c r="L74" s="333"/>
      <c r="M74" s="332"/>
      <c r="N74" s="332"/>
      <c r="O74" s="148"/>
      <c r="P74" s="102"/>
      <c r="Q74" s="102"/>
      <c r="R74" s="102"/>
      <c r="S74" s="102"/>
      <c r="T74" s="102"/>
      <c r="U74" s="102"/>
      <c r="V74" s="102"/>
      <c r="W74" s="102"/>
      <c r="X74" s="103"/>
      <c r="Y74" s="102"/>
      <c r="Z74" s="102"/>
      <c r="AA74" s="102"/>
      <c r="AB74" s="102"/>
      <c r="AC74" s="102"/>
      <c r="AD74" s="102"/>
      <c r="AE74" s="102"/>
      <c r="AF74" s="102"/>
      <c r="AG74" s="103"/>
      <c r="AH74" s="102"/>
      <c r="AI74" s="102"/>
      <c r="AJ74" s="102"/>
      <c r="AK74" s="102"/>
      <c r="AL74" s="102"/>
      <c r="AM74" s="102"/>
      <c r="AP74" s="149"/>
      <c r="AQ74" s="102"/>
      <c r="AR74" s="102"/>
      <c r="AS74" s="102"/>
    </row>
    <row r="75" spans="3:45" ht="13.15">
      <c r="C75" s="150" t="s">
        <v>409</v>
      </c>
      <c r="D75" s="332"/>
      <c r="E75" s="332"/>
      <c r="F75" s="333"/>
      <c r="G75" s="332"/>
      <c r="H75" s="332"/>
      <c r="I75" s="159"/>
      <c r="J75" s="332"/>
      <c r="K75" s="332"/>
      <c r="L75" s="333"/>
      <c r="M75" s="332"/>
      <c r="N75" s="332"/>
      <c r="O75" s="148"/>
      <c r="P75" s="102"/>
      <c r="Q75" s="102"/>
      <c r="R75" s="102"/>
      <c r="S75" s="102"/>
      <c r="T75" s="102"/>
      <c r="U75" s="102"/>
      <c r="V75" s="102"/>
      <c r="W75" s="102"/>
      <c r="X75" s="103"/>
      <c r="Y75" s="102"/>
      <c r="Z75" s="102"/>
      <c r="AA75" s="102"/>
      <c r="AB75" s="102"/>
      <c r="AC75" s="102"/>
      <c r="AD75" s="102"/>
      <c r="AE75" s="102"/>
      <c r="AF75" s="102"/>
      <c r="AG75" s="103"/>
      <c r="AH75" s="102"/>
      <c r="AI75" s="102"/>
      <c r="AJ75" s="102"/>
      <c r="AK75" s="102"/>
      <c r="AL75" s="102"/>
      <c r="AM75" s="102"/>
      <c r="AP75" s="149"/>
      <c r="AQ75" s="102"/>
      <c r="AR75" s="102"/>
      <c r="AS75" s="102"/>
    </row>
    <row r="76" spans="3:45" ht="34.5" customHeight="1">
      <c r="C76" s="151" t="s">
        <v>415</v>
      </c>
      <c r="D76" s="700"/>
      <c r="E76" s="701"/>
      <c r="F76" s="701"/>
      <c r="G76" s="701"/>
      <c r="H76" s="701"/>
      <c r="I76" s="329"/>
      <c r="J76" s="700"/>
      <c r="K76" s="701"/>
      <c r="L76" s="701"/>
      <c r="M76" s="701"/>
      <c r="N76" s="701"/>
      <c r="O76" s="103"/>
      <c r="P76" s="102"/>
      <c r="Q76" s="102"/>
      <c r="R76" s="102"/>
      <c r="S76" s="102"/>
      <c r="T76" s="102"/>
      <c r="U76" s="102"/>
      <c r="V76" s="102"/>
      <c r="W76" s="102"/>
      <c r="X76" s="103"/>
      <c r="Y76" s="102"/>
      <c r="Z76" s="102"/>
      <c r="AA76" s="102"/>
      <c r="AB76" s="102"/>
      <c r="AC76" s="102"/>
      <c r="AD76" s="102"/>
      <c r="AE76" s="102"/>
      <c r="AF76" s="102"/>
      <c r="AG76" s="103"/>
      <c r="AH76" s="102"/>
      <c r="AI76" s="102"/>
      <c r="AJ76" s="102"/>
      <c r="AK76" s="102"/>
      <c r="AL76" s="102"/>
      <c r="AM76" s="102"/>
      <c r="AP76" s="102"/>
      <c r="AQ76" s="102"/>
      <c r="AR76" s="102"/>
      <c r="AS76" s="102"/>
    </row>
    <row r="77" spans="3:45">
      <c r="C77" s="102"/>
      <c r="D77" s="329"/>
      <c r="E77" s="329"/>
      <c r="F77" s="331"/>
      <c r="G77" s="329"/>
      <c r="H77" s="329"/>
      <c r="I77" s="329"/>
      <c r="J77" s="329"/>
      <c r="K77" s="329"/>
      <c r="L77" s="329"/>
      <c r="M77" s="329"/>
      <c r="N77" s="329"/>
      <c r="O77" s="103"/>
      <c r="P77" s="102"/>
      <c r="Q77" s="102"/>
      <c r="R77" s="102"/>
      <c r="S77" s="102"/>
      <c r="T77" s="102"/>
      <c r="U77" s="102"/>
      <c r="V77" s="102"/>
      <c r="W77" s="102"/>
      <c r="X77" s="103"/>
      <c r="Y77" s="102"/>
      <c r="Z77" s="102"/>
      <c r="AA77" s="102"/>
      <c r="AB77" s="102"/>
      <c r="AC77" s="102"/>
      <c r="AD77" s="102"/>
      <c r="AE77" s="102"/>
      <c r="AF77" s="102"/>
      <c r="AG77" s="103"/>
      <c r="AH77" s="102"/>
      <c r="AI77" s="102"/>
      <c r="AJ77" s="102"/>
      <c r="AK77" s="102"/>
      <c r="AL77" s="102"/>
      <c r="AM77" s="102"/>
      <c r="AP77" s="102"/>
      <c r="AQ77" s="102"/>
      <c r="AR77" s="102"/>
      <c r="AS77" s="102"/>
    </row>
    <row r="78" spans="3:45" ht="13.15">
      <c r="C78" s="149" t="s">
        <v>406</v>
      </c>
      <c r="D78" s="329"/>
      <c r="E78" s="329"/>
      <c r="F78" s="331"/>
      <c r="G78" s="329"/>
      <c r="H78" s="329"/>
      <c r="I78" s="159"/>
      <c r="J78" s="159"/>
      <c r="K78" s="159"/>
      <c r="L78" s="159"/>
      <c r="M78" s="159"/>
      <c r="N78" s="159"/>
      <c r="O78" s="103"/>
      <c r="P78" s="102"/>
      <c r="Q78" s="102"/>
      <c r="R78" s="102"/>
      <c r="S78" s="102"/>
      <c r="T78" s="102"/>
      <c r="U78" s="102"/>
      <c r="V78" s="102"/>
      <c r="W78" s="102"/>
      <c r="X78" s="103"/>
      <c r="Y78" s="102"/>
      <c r="Z78" s="102"/>
      <c r="AA78" s="102"/>
      <c r="AB78" s="102"/>
      <c r="AC78" s="102"/>
      <c r="AD78" s="102"/>
      <c r="AE78" s="102"/>
      <c r="AF78" s="102"/>
      <c r="AG78" s="103"/>
      <c r="AH78" s="102"/>
      <c r="AI78" s="102"/>
      <c r="AJ78" s="102"/>
      <c r="AK78" s="102"/>
      <c r="AL78" s="102"/>
      <c r="AM78" s="102"/>
      <c r="AP78" s="102"/>
      <c r="AQ78" s="102"/>
      <c r="AR78" s="102"/>
      <c r="AS78" s="102"/>
    </row>
    <row r="79" spans="3:45" ht="13.15">
      <c r="C79" s="150" t="s">
        <v>427</v>
      </c>
      <c r="D79" s="332"/>
      <c r="E79" s="332"/>
      <c r="F79" s="333"/>
      <c r="G79" s="332"/>
      <c r="H79" s="332"/>
      <c r="I79" s="159"/>
      <c r="J79" s="332"/>
      <c r="K79" s="332"/>
      <c r="L79" s="333"/>
      <c r="M79" s="332"/>
      <c r="N79" s="332"/>
      <c r="O79" s="153"/>
      <c r="P79" s="102"/>
      <c r="Q79" s="102"/>
      <c r="R79" s="102"/>
      <c r="S79" s="102"/>
      <c r="T79" s="102"/>
      <c r="U79" s="102"/>
      <c r="V79" s="102"/>
      <c r="W79" s="102"/>
      <c r="X79" s="103"/>
      <c r="Y79" s="102"/>
      <c r="Z79" s="102"/>
      <c r="AA79" s="102"/>
      <c r="AB79" s="102"/>
      <c r="AC79" s="102"/>
      <c r="AD79" s="102"/>
      <c r="AE79" s="102"/>
      <c r="AF79" s="102"/>
      <c r="AG79" s="103"/>
      <c r="AH79" s="102"/>
      <c r="AI79" s="102"/>
      <c r="AJ79" s="102"/>
      <c r="AK79" s="102"/>
      <c r="AL79" s="102"/>
      <c r="AM79" s="102"/>
      <c r="AP79" s="149"/>
      <c r="AQ79" s="102"/>
      <c r="AR79" s="102"/>
      <c r="AS79" s="102"/>
    </row>
    <row r="80" spans="3:45" ht="13.15">
      <c r="C80" s="150" t="s">
        <v>408</v>
      </c>
      <c r="D80" s="332"/>
      <c r="E80" s="332"/>
      <c r="F80" s="333"/>
      <c r="G80" s="332"/>
      <c r="H80" s="332"/>
      <c r="I80" s="159"/>
      <c r="J80" s="332"/>
      <c r="K80" s="332"/>
      <c r="L80" s="333"/>
      <c r="M80" s="332"/>
      <c r="N80" s="332"/>
      <c r="O80" s="147"/>
      <c r="P80" s="102"/>
      <c r="Q80" s="102"/>
      <c r="R80" s="102"/>
      <c r="S80" s="102"/>
      <c r="T80" s="102"/>
      <c r="U80" s="102"/>
      <c r="V80" s="102"/>
      <c r="W80" s="102"/>
      <c r="X80" s="103"/>
      <c r="Y80" s="102"/>
      <c r="Z80" s="102"/>
      <c r="AA80" s="102"/>
      <c r="AB80" s="102"/>
      <c r="AC80" s="102"/>
      <c r="AD80" s="102"/>
      <c r="AE80" s="102"/>
      <c r="AF80" s="102"/>
      <c r="AG80" s="103"/>
      <c r="AH80" s="102"/>
      <c r="AI80" s="102"/>
      <c r="AJ80" s="102"/>
      <c r="AK80" s="102"/>
      <c r="AL80" s="102"/>
      <c r="AM80" s="102"/>
      <c r="AP80" s="149"/>
      <c r="AQ80" s="102"/>
      <c r="AR80" s="102"/>
      <c r="AS80" s="102"/>
    </row>
    <row r="81" spans="3:45" ht="13.15">
      <c r="C81" s="150" t="s">
        <v>413</v>
      </c>
      <c r="D81" s="332"/>
      <c r="E81" s="332"/>
      <c r="F81" s="333"/>
      <c r="G81" s="332"/>
      <c r="H81" s="332"/>
      <c r="I81" s="159"/>
      <c r="J81" s="332"/>
      <c r="K81" s="332"/>
      <c r="L81" s="333"/>
      <c r="M81" s="332"/>
      <c r="N81" s="332"/>
      <c r="O81" s="147"/>
      <c r="P81" s="102"/>
      <c r="Q81" s="102"/>
      <c r="R81" s="102"/>
      <c r="S81" s="102"/>
      <c r="T81" s="102"/>
      <c r="U81" s="102"/>
      <c r="V81" s="102"/>
      <c r="W81" s="102"/>
      <c r="X81" s="103"/>
      <c r="Y81" s="102"/>
      <c r="Z81" s="102"/>
      <c r="AA81" s="102"/>
      <c r="AB81" s="102"/>
      <c r="AC81" s="102"/>
      <c r="AD81" s="102"/>
      <c r="AE81" s="102"/>
      <c r="AF81" s="102"/>
      <c r="AG81" s="103"/>
      <c r="AH81" s="102"/>
      <c r="AI81" s="102"/>
      <c r="AJ81" s="102"/>
      <c r="AK81" s="102"/>
      <c r="AL81" s="102"/>
      <c r="AM81" s="102"/>
      <c r="AP81" s="149"/>
      <c r="AQ81" s="102"/>
      <c r="AR81" s="102"/>
      <c r="AS81" s="102"/>
    </row>
    <row r="82" spans="3:45" ht="13.15">
      <c r="C82" s="150" t="s">
        <v>414</v>
      </c>
      <c r="D82" s="332"/>
      <c r="E82" s="332"/>
      <c r="F82" s="333"/>
      <c r="G82" s="332"/>
      <c r="H82" s="332"/>
      <c r="I82" s="159"/>
      <c r="J82" s="332"/>
      <c r="K82" s="332"/>
      <c r="L82" s="333"/>
      <c r="M82" s="332"/>
      <c r="N82" s="332"/>
      <c r="O82" s="148"/>
      <c r="P82" s="102"/>
      <c r="Q82" s="102"/>
      <c r="R82" s="102"/>
      <c r="S82" s="102"/>
      <c r="T82" s="102"/>
      <c r="U82" s="102"/>
      <c r="V82" s="102"/>
      <c r="W82" s="102"/>
      <c r="X82" s="103"/>
      <c r="Y82" s="102"/>
      <c r="Z82" s="102"/>
      <c r="AA82" s="102"/>
      <c r="AB82" s="102"/>
      <c r="AC82" s="102"/>
      <c r="AD82" s="102"/>
      <c r="AE82" s="102"/>
      <c r="AF82" s="102"/>
      <c r="AG82" s="103"/>
      <c r="AH82" s="102"/>
      <c r="AI82" s="102"/>
      <c r="AJ82" s="102"/>
      <c r="AK82" s="102"/>
      <c r="AL82" s="102"/>
      <c r="AM82" s="102"/>
      <c r="AP82" s="149"/>
      <c r="AQ82" s="102"/>
      <c r="AR82" s="102"/>
      <c r="AS82" s="102"/>
    </row>
    <row r="83" spans="3:45" ht="13.15">
      <c r="C83" s="150" t="s">
        <v>409</v>
      </c>
      <c r="D83" s="332"/>
      <c r="E83" s="332"/>
      <c r="F83" s="333"/>
      <c r="G83" s="332"/>
      <c r="H83" s="332"/>
      <c r="I83" s="159"/>
      <c r="J83" s="332"/>
      <c r="K83" s="332"/>
      <c r="L83" s="333"/>
      <c r="M83" s="332"/>
      <c r="N83" s="332"/>
      <c r="O83" s="148"/>
      <c r="P83" s="102"/>
      <c r="Q83" s="102"/>
      <c r="R83" s="102"/>
      <c r="S83" s="102"/>
      <c r="T83" s="102"/>
      <c r="U83" s="102"/>
      <c r="V83" s="102"/>
      <c r="W83" s="102"/>
      <c r="X83" s="103"/>
      <c r="Y83" s="102"/>
      <c r="Z83" s="102"/>
      <c r="AA83" s="102"/>
      <c r="AB83" s="102"/>
      <c r="AC83" s="102"/>
      <c r="AD83" s="102"/>
      <c r="AE83" s="102"/>
      <c r="AF83" s="102"/>
      <c r="AG83" s="103"/>
      <c r="AH83" s="102"/>
      <c r="AI83" s="102"/>
      <c r="AJ83" s="102"/>
      <c r="AK83" s="102"/>
      <c r="AL83" s="102"/>
      <c r="AM83" s="102"/>
      <c r="AP83" s="149"/>
      <c r="AQ83" s="102"/>
      <c r="AR83" s="102"/>
      <c r="AS83" s="102"/>
    </row>
    <row r="84" spans="3:45" ht="34.5" customHeight="1">
      <c r="C84" s="151" t="s">
        <v>415</v>
      </c>
      <c r="D84" s="700"/>
      <c r="E84" s="701"/>
      <c r="F84" s="701"/>
      <c r="G84" s="701"/>
      <c r="H84" s="701"/>
      <c r="I84" s="329"/>
      <c r="J84" s="700"/>
      <c r="K84" s="701"/>
      <c r="L84" s="701"/>
      <c r="M84" s="701"/>
      <c r="N84" s="701"/>
      <c r="O84" s="103"/>
      <c r="P84" s="102"/>
      <c r="Q84" s="102"/>
      <c r="R84" s="102"/>
      <c r="S84" s="102"/>
      <c r="T84" s="102"/>
      <c r="U84" s="102"/>
      <c r="V84" s="102"/>
      <c r="W84" s="102"/>
      <c r="X84" s="103"/>
      <c r="Y84" s="102"/>
      <c r="Z84" s="102"/>
      <c r="AA84" s="102"/>
      <c r="AB84" s="102"/>
      <c r="AC84" s="102"/>
      <c r="AD84" s="102"/>
      <c r="AE84" s="102"/>
      <c r="AF84" s="102"/>
      <c r="AG84" s="103"/>
      <c r="AH84" s="102"/>
      <c r="AI84" s="102"/>
      <c r="AJ84" s="102"/>
      <c r="AK84" s="102"/>
      <c r="AL84" s="102"/>
      <c r="AM84" s="102"/>
      <c r="AP84" s="102"/>
      <c r="AQ84" s="102"/>
      <c r="AR84" s="102"/>
      <c r="AS84" s="102"/>
    </row>
    <row r="85" spans="3:45">
      <c r="C85" s="102"/>
      <c r="D85" s="329"/>
      <c r="E85" s="329"/>
      <c r="F85" s="331"/>
      <c r="G85" s="329"/>
      <c r="H85" s="329"/>
      <c r="I85" s="329"/>
      <c r="J85" s="329"/>
      <c r="K85" s="329"/>
      <c r="L85" s="329"/>
      <c r="M85" s="329"/>
      <c r="N85" s="329"/>
      <c r="O85" s="103"/>
      <c r="P85" s="102"/>
      <c r="Q85" s="102"/>
      <c r="R85" s="102"/>
      <c r="S85" s="102"/>
      <c r="T85" s="102"/>
      <c r="U85" s="102"/>
      <c r="V85" s="102"/>
      <c r="W85" s="102"/>
      <c r="X85" s="103"/>
      <c r="Y85" s="102"/>
      <c r="Z85" s="102"/>
      <c r="AA85" s="102"/>
      <c r="AB85" s="102"/>
      <c r="AC85" s="102"/>
      <c r="AD85" s="102"/>
      <c r="AE85" s="102"/>
      <c r="AF85" s="102"/>
      <c r="AG85" s="103"/>
      <c r="AH85" s="102"/>
      <c r="AI85" s="102"/>
      <c r="AJ85" s="102"/>
      <c r="AK85" s="102"/>
      <c r="AL85" s="102"/>
      <c r="AM85" s="102"/>
      <c r="AP85" s="102"/>
      <c r="AQ85" s="102"/>
      <c r="AR85" s="102"/>
      <c r="AS85" s="102"/>
    </row>
    <row r="86" spans="3:45" ht="13.15">
      <c r="C86" s="149" t="s">
        <v>405</v>
      </c>
      <c r="D86" s="329"/>
      <c r="E86" s="329"/>
      <c r="F86" s="331"/>
      <c r="G86" s="329"/>
      <c r="H86" s="329"/>
      <c r="I86" s="159"/>
      <c r="J86" s="159"/>
      <c r="K86" s="159"/>
      <c r="L86" s="159"/>
      <c r="M86" s="159"/>
      <c r="N86" s="159"/>
      <c r="O86" s="103"/>
      <c r="P86" s="102"/>
      <c r="Q86" s="102"/>
      <c r="R86" s="102"/>
      <c r="S86" s="102"/>
      <c r="T86" s="102"/>
      <c r="U86" s="102"/>
      <c r="V86" s="102"/>
      <c r="W86" s="102"/>
      <c r="X86" s="103"/>
      <c r="Y86" s="102"/>
      <c r="Z86" s="102"/>
      <c r="AA86" s="102"/>
      <c r="AB86" s="102"/>
      <c r="AC86" s="102"/>
      <c r="AD86" s="102"/>
      <c r="AE86" s="102"/>
      <c r="AF86" s="102"/>
      <c r="AG86" s="103"/>
      <c r="AH86" s="102"/>
      <c r="AI86" s="102"/>
      <c r="AJ86" s="102"/>
      <c r="AK86" s="102"/>
      <c r="AL86" s="102"/>
      <c r="AM86" s="102"/>
      <c r="AP86" s="102"/>
      <c r="AQ86" s="102"/>
      <c r="AR86" s="102"/>
      <c r="AS86" s="102"/>
    </row>
    <row r="87" spans="3:45" ht="13.15">
      <c r="C87" s="150" t="s">
        <v>429</v>
      </c>
      <c r="D87" s="332"/>
      <c r="E87" s="332"/>
      <c r="F87" s="333"/>
      <c r="G87" s="332"/>
      <c r="H87" s="332"/>
      <c r="I87" s="159"/>
      <c r="J87" s="332"/>
      <c r="K87" s="332"/>
      <c r="L87" s="333"/>
      <c r="M87" s="332"/>
      <c r="N87" s="332"/>
      <c r="O87" s="153"/>
      <c r="P87" s="102"/>
      <c r="Q87" s="102"/>
      <c r="R87" s="102"/>
      <c r="S87" s="102"/>
      <c r="T87" s="102"/>
      <c r="U87" s="102"/>
      <c r="V87" s="102"/>
      <c r="W87" s="102"/>
      <c r="X87" s="103"/>
      <c r="Y87" s="102"/>
      <c r="Z87" s="102"/>
      <c r="AA87" s="102"/>
      <c r="AB87" s="102"/>
      <c r="AC87" s="102"/>
      <c r="AD87" s="102"/>
      <c r="AE87" s="102"/>
      <c r="AF87" s="102"/>
      <c r="AG87" s="103"/>
      <c r="AH87" s="102"/>
      <c r="AI87" s="102"/>
      <c r="AJ87" s="102"/>
      <c r="AK87" s="102"/>
      <c r="AL87" s="102"/>
      <c r="AM87" s="102"/>
      <c r="AP87" s="149"/>
      <c r="AQ87" s="102"/>
      <c r="AR87" s="102"/>
      <c r="AS87" s="102"/>
    </row>
    <row r="88" spans="3:45" ht="13.15">
      <c r="C88" s="150" t="s">
        <v>408</v>
      </c>
      <c r="D88" s="332"/>
      <c r="E88" s="332"/>
      <c r="F88" s="333"/>
      <c r="G88" s="332"/>
      <c r="H88" s="332"/>
      <c r="I88" s="159"/>
      <c r="J88" s="332"/>
      <c r="K88" s="332"/>
      <c r="L88" s="333"/>
      <c r="M88" s="332"/>
      <c r="N88" s="332"/>
      <c r="O88" s="147"/>
      <c r="P88" s="102"/>
      <c r="Q88" s="102"/>
      <c r="R88" s="102"/>
      <c r="S88" s="102"/>
      <c r="T88" s="102"/>
      <c r="U88" s="102"/>
      <c r="V88" s="102"/>
      <c r="W88" s="102"/>
      <c r="X88" s="103"/>
      <c r="Y88" s="102"/>
      <c r="Z88" s="102"/>
      <c r="AA88" s="102"/>
      <c r="AB88" s="102"/>
      <c r="AC88" s="102"/>
      <c r="AD88" s="102"/>
      <c r="AE88" s="102"/>
      <c r="AF88" s="102"/>
      <c r="AG88" s="103"/>
      <c r="AH88" s="102"/>
      <c r="AI88" s="102"/>
      <c r="AJ88" s="102"/>
      <c r="AK88" s="102"/>
      <c r="AL88" s="102"/>
      <c r="AM88" s="102"/>
      <c r="AP88" s="149"/>
      <c r="AQ88" s="102"/>
      <c r="AR88" s="102"/>
      <c r="AS88" s="102"/>
    </row>
    <row r="89" spans="3:45" ht="13.15">
      <c r="C89" s="150" t="s">
        <v>413</v>
      </c>
      <c r="D89" s="332"/>
      <c r="E89" s="332"/>
      <c r="F89" s="333"/>
      <c r="G89" s="332"/>
      <c r="H89" s="332"/>
      <c r="I89" s="159"/>
      <c r="J89" s="332"/>
      <c r="K89" s="332"/>
      <c r="L89" s="333"/>
      <c r="M89" s="332"/>
      <c r="N89" s="332"/>
      <c r="O89" s="147"/>
      <c r="P89" s="102"/>
      <c r="Q89" s="102"/>
      <c r="R89" s="102"/>
      <c r="S89" s="102"/>
      <c r="T89" s="102"/>
      <c r="U89" s="102"/>
      <c r="V89" s="102"/>
      <c r="W89" s="102"/>
      <c r="X89" s="103"/>
      <c r="Y89" s="102"/>
      <c r="Z89" s="102"/>
      <c r="AA89" s="102"/>
      <c r="AB89" s="102"/>
      <c r="AC89" s="102"/>
      <c r="AD89" s="102"/>
      <c r="AE89" s="102"/>
      <c r="AF89" s="102"/>
      <c r="AG89" s="103"/>
      <c r="AH89" s="102"/>
      <c r="AI89" s="102"/>
      <c r="AJ89" s="102"/>
      <c r="AK89" s="102"/>
      <c r="AL89" s="102"/>
      <c r="AM89" s="102"/>
      <c r="AP89" s="149"/>
      <c r="AQ89" s="102"/>
      <c r="AR89" s="102"/>
      <c r="AS89" s="102"/>
    </row>
    <row r="90" spans="3:45" ht="13.15">
      <c r="C90" s="150" t="s">
        <v>414</v>
      </c>
      <c r="D90" s="332"/>
      <c r="E90" s="332"/>
      <c r="F90" s="333"/>
      <c r="G90" s="332"/>
      <c r="H90" s="332"/>
      <c r="I90" s="159"/>
      <c r="J90" s="332"/>
      <c r="K90" s="332"/>
      <c r="L90" s="333"/>
      <c r="M90" s="332"/>
      <c r="N90" s="332"/>
      <c r="O90" s="148"/>
      <c r="P90" s="102"/>
      <c r="Q90" s="102"/>
      <c r="R90" s="102"/>
      <c r="S90" s="102"/>
      <c r="T90" s="102"/>
      <c r="U90" s="102"/>
      <c r="V90" s="102"/>
      <c r="W90" s="102"/>
      <c r="X90" s="103"/>
      <c r="Y90" s="102"/>
      <c r="Z90" s="102"/>
      <c r="AA90" s="102"/>
      <c r="AB90" s="102"/>
      <c r="AC90" s="102"/>
      <c r="AD90" s="102"/>
      <c r="AE90" s="102"/>
      <c r="AF90" s="102"/>
      <c r="AG90" s="103"/>
      <c r="AH90" s="102"/>
      <c r="AI90" s="102"/>
      <c r="AJ90" s="102"/>
      <c r="AK90" s="102"/>
      <c r="AL90" s="102"/>
      <c r="AM90" s="102"/>
      <c r="AP90" s="149"/>
      <c r="AQ90" s="102"/>
      <c r="AR90" s="102"/>
      <c r="AS90" s="102"/>
    </row>
    <row r="91" spans="3:45" ht="13.15">
      <c r="C91" s="150" t="s">
        <v>409</v>
      </c>
      <c r="D91" s="332"/>
      <c r="E91" s="332"/>
      <c r="F91" s="333"/>
      <c r="G91" s="332"/>
      <c r="H91" s="332"/>
      <c r="I91" s="159"/>
      <c r="J91" s="332"/>
      <c r="K91" s="332"/>
      <c r="L91" s="333"/>
      <c r="M91" s="332"/>
      <c r="N91" s="332"/>
      <c r="O91" s="148"/>
      <c r="P91" s="102"/>
      <c r="Q91" s="102"/>
      <c r="R91" s="102"/>
      <c r="S91" s="102"/>
      <c r="T91" s="102"/>
      <c r="U91" s="102"/>
      <c r="V91" s="102"/>
      <c r="W91" s="102"/>
      <c r="X91" s="103"/>
      <c r="Y91" s="102"/>
      <c r="Z91" s="102"/>
      <c r="AA91" s="102"/>
      <c r="AB91" s="102"/>
      <c r="AC91" s="102"/>
      <c r="AD91" s="102"/>
      <c r="AE91" s="102"/>
      <c r="AF91" s="102"/>
      <c r="AG91" s="103"/>
      <c r="AH91" s="102"/>
      <c r="AI91" s="102"/>
      <c r="AJ91" s="102"/>
      <c r="AK91" s="102"/>
      <c r="AL91" s="102"/>
      <c r="AM91" s="102"/>
      <c r="AP91" s="149"/>
      <c r="AQ91" s="102"/>
      <c r="AR91" s="102"/>
      <c r="AS91" s="102"/>
    </row>
    <row r="92" spans="3:45" ht="34.5" customHeight="1">
      <c r="C92" s="151" t="s">
        <v>415</v>
      </c>
      <c r="D92" s="700"/>
      <c r="E92" s="701"/>
      <c r="F92" s="701"/>
      <c r="G92" s="701"/>
      <c r="H92" s="701"/>
      <c r="I92" s="329"/>
      <c r="J92" s="700"/>
      <c r="K92" s="701"/>
      <c r="L92" s="701"/>
      <c r="M92" s="701"/>
      <c r="N92" s="701"/>
      <c r="O92" s="103"/>
      <c r="P92" s="102"/>
      <c r="Q92" s="102"/>
      <c r="R92" s="102"/>
      <c r="S92" s="102"/>
      <c r="T92" s="102"/>
      <c r="U92" s="102"/>
      <c r="V92" s="102"/>
      <c r="W92" s="102"/>
      <c r="X92" s="103"/>
      <c r="Y92" s="102"/>
      <c r="Z92" s="102"/>
      <c r="AA92" s="102"/>
      <c r="AB92" s="102"/>
      <c r="AC92" s="102"/>
      <c r="AD92" s="102"/>
      <c r="AE92" s="102"/>
      <c r="AF92" s="102"/>
      <c r="AG92" s="103"/>
      <c r="AH92" s="102"/>
      <c r="AI92" s="102"/>
      <c r="AJ92" s="102"/>
      <c r="AK92" s="102"/>
      <c r="AL92" s="102"/>
      <c r="AM92" s="102"/>
      <c r="AP92" s="102"/>
      <c r="AQ92" s="102"/>
      <c r="AR92" s="102"/>
      <c r="AS92" s="102"/>
    </row>
    <row r="93" spans="3:45">
      <c r="C93" s="102"/>
      <c r="D93" s="102"/>
      <c r="E93" s="102"/>
      <c r="F93" s="103"/>
      <c r="G93" s="102"/>
      <c r="H93" s="102"/>
      <c r="I93" s="102"/>
      <c r="J93" s="102"/>
      <c r="K93" s="102"/>
      <c r="L93" s="102"/>
      <c r="M93" s="102"/>
      <c r="N93" s="102"/>
      <c r="O93" s="103"/>
      <c r="P93" s="102"/>
      <c r="Q93" s="102"/>
      <c r="R93" s="102"/>
      <c r="S93" s="102"/>
      <c r="T93" s="102"/>
      <c r="U93" s="102"/>
      <c r="V93" s="102"/>
      <c r="W93" s="102"/>
      <c r="X93" s="103"/>
      <c r="Y93" s="102"/>
      <c r="Z93" s="102"/>
      <c r="AA93" s="102"/>
      <c r="AB93" s="102"/>
      <c r="AC93" s="102"/>
      <c r="AD93" s="102"/>
      <c r="AE93" s="102"/>
      <c r="AF93" s="102"/>
      <c r="AG93" s="103"/>
      <c r="AH93" s="102"/>
      <c r="AI93" s="102"/>
      <c r="AJ93" s="102"/>
      <c r="AK93" s="102"/>
      <c r="AL93" s="102"/>
      <c r="AM93" s="102"/>
      <c r="AP93" s="102"/>
      <c r="AQ93" s="102"/>
      <c r="AR93" s="102"/>
      <c r="AS93" s="102"/>
    </row>
    <row r="94" spans="3:45">
      <c r="C94" s="102"/>
      <c r="D94" s="102"/>
      <c r="E94" s="102"/>
      <c r="F94" s="103"/>
      <c r="G94" s="102"/>
      <c r="H94" s="102"/>
      <c r="I94" s="102"/>
      <c r="J94" s="102"/>
      <c r="K94" s="102"/>
      <c r="L94" s="102"/>
      <c r="M94" s="102"/>
      <c r="N94" s="102"/>
      <c r="O94" s="103"/>
      <c r="P94" s="102"/>
      <c r="Q94" s="102"/>
      <c r="R94" s="102"/>
      <c r="S94" s="102"/>
      <c r="T94" s="102"/>
      <c r="U94" s="102"/>
      <c r="V94" s="102"/>
      <c r="W94" s="102"/>
      <c r="X94" s="103"/>
      <c r="Y94" s="102"/>
      <c r="Z94" s="102"/>
      <c r="AA94" s="102"/>
      <c r="AB94" s="102"/>
      <c r="AC94" s="102"/>
      <c r="AD94" s="102"/>
      <c r="AE94" s="102"/>
      <c r="AF94" s="102"/>
      <c r="AG94" s="103"/>
      <c r="AH94" s="102"/>
      <c r="AI94" s="102"/>
      <c r="AJ94" s="102"/>
      <c r="AK94" s="102"/>
      <c r="AL94" s="102"/>
      <c r="AM94" s="102"/>
      <c r="AP94" s="102"/>
      <c r="AQ94" s="102"/>
      <c r="AR94" s="102"/>
      <c r="AS94" s="102"/>
    </row>
    <row r="95" spans="3:45">
      <c r="C95" s="102"/>
      <c r="D95" s="102"/>
      <c r="E95" s="102"/>
      <c r="F95" s="103"/>
      <c r="G95" s="102"/>
      <c r="H95" s="102"/>
      <c r="I95" s="102"/>
      <c r="J95" s="102"/>
      <c r="K95" s="102"/>
      <c r="L95" s="102"/>
      <c r="M95" s="102"/>
      <c r="N95" s="102"/>
      <c r="O95" s="103"/>
      <c r="P95" s="102"/>
      <c r="Q95" s="102"/>
      <c r="R95" s="102"/>
      <c r="S95" s="102"/>
      <c r="T95" s="102"/>
      <c r="U95" s="102"/>
      <c r="V95" s="102"/>
      <c r="W95" s="102"/>
      <c r="X95" s="103"/>
      <c r="Y95" s="102"/>
      <c r="Z95" s="102"/>
      <c r="AA95" s="102"/>
      <c r="AB95" s="102"/>
      <c r="AC95" s="102"/>
      <c r="AD95" s="102"/>
      <c r="AE95" s="102"/>
      <c r="AF95" s="102"/>
      <c r="AG95" s="103"/>
      <c r="AH95" s="102"/>
      <c r="AI95" s="102"/>
      <c r="AJ95" s="102"/>
      <c r="AK95" s="102"/>
      <c r="AL95" s="102"/>
      <c r="AM95" s="102"/>
      <c r="AP95" s="102"/>
      <c r="AQ95" s="102"/>
      <c r="AR95" s="102"/>
      <c r="AS95" s="102"/>
    </row>
    <row r="96" spans="3:45">
      <c r="C96" s="102"/>
      <c r="D96" s="102"/>
      <c r="E96" s="102"/>
      <c r="F96" s="103"/>
      <c r="G96" s="102"/>
      <c r="H96" s="102"/>
      <c r="I96" s="102"/>
      <c r="J96" s="102"/>
      <c r="K96" s="102"/>
      <c r="L96" s="102"/>
      <c r="M96" s="102"/>
      <c r="N96" s="102"/>
      <c r="O96" s="103"/>
      <c r="P96" s="102"/>
      <c r="Q96" s="102"/>
      <c r="R96" s="102"/>
      <c r="S96" s="102"/>
      <c r="T96" s="102"/>
      <c r="U96" s="102"/>
      <c r="V96" s="102"/>
      <c r="W96" s="102"/>
      <c r="X96" s="103"/>
      <c r="Y96" s="102"/>
      <c r="Z96" s="102"/>
      <c r="AA96" s="102"/>
      <c r="AB96" s="102"/>
      <c r="AC96" s="102"/>
      <c r="AD96" s="102"/>
      <c r="AE96" s="102"/>
      <c r="AF96" s="102"/>
      <c r="AG96" s="103"/>
      <c r="AH96" s="102"/>
      <c r="AI96" s="102"/>
      <c r="AJ96" s="102"/>
      <c r="AK96" s="102"/>
      <c r="AL96" s="102"/>
      <c r="AM96" s="102"/>
      <c r="AP96" s="102"/>
      <c r="AQ96" s="102"/>
      <c r="AR96" s="102"/>
      <c r="AS96" s="102"/>
    </row>
    <row r="97" spans="3:45">
      <c r="C97" s="102"/>
      <c r="D97" s="102"/>
      <c r="E97" s="102"/>
      <c r="F97" s="103"/>
      <c r="G97" s="102"/>
      <c r="H97" s="102"/>
      <c r="I97" s="102"/>
      <c r="J97" s="102"/>
      <c r="K97" s="102"/>
      <c r="L97" s="102"/>
      <c r="M97" s="102"/>
      <c r="N97" s="102"/>
      <c r="O97" s="103"/>
      <c r="P97" s="102"/>
      <c r="Q97" s="102"/>
      <c r="R97" s="102"/>
      <c r="S97" s="102"/>
      <c r="T97" s="102"/>
      <c r="U97" s="102"/>
      <c r="V97" s="102"/>
      <c r="W97" s="102"/>
      <c r="X97" s="103"/>
      <c r="Y97" s="102"/>
      <c r="Z97" s="102"/>
      <c r="AA97" s="102"/>
      <c r="AB97" s="102"/>
      <c r="AC97" s="102"/>
      <c r="AD97" s="102"/>
      <c r="AE97" s="102"/>
      <c r="AF97" s="102"/>
      <c r="AG97" s="103"/>
      <c r="AH97" s="102"/>
      <c r="AI97" s="102"/>
      <c r="AJ97" s="102"/>
      <c r="AK97" s="102"/>
      <c r="AL97" s="102"/>
      <c r="AM97" s="102"/>
      <c r="AP97" s="102"/>
      <c r="AQ97" s="102"/>
      <c r="AR97" s="102"/>
      <c r="AS97" s="102"/>
    </row>
    <row r="98" spans="3:45">
      <c r="C98" s="102"/>
      <c r="D98" s="102"/>
      <c r="E98" s="102"/>
      <c r="F98" s="103"/>
      <c r="G98" s="102"/>
      <c r="H98" s="102"/>
      <c r="I98" s="102"/>
      <c r="J98" s="102"/>
      <c r="K98" s="102"/>
      <c r="L98" s="102"/>
      <c r="M98" s="102"/>
      <c r="N98" s="102"/>
      <c r="O98" s="103"/>
      <c r="P98" s="102"/>
      <c r="Q98" s="102"/>
      <c r="R98" s="102"/>
      <c r="S98" s="102"/>
      <c r="T98" s="102"/>
      <c r="U98" s="102"/>
      <c r="V98" s="102"/>
      <c r="W98" s="102"/>
      <c r="X98" s="103"/>
      <c r="Y98" s="102"/>
      <c r="Z98" s="102"/>
      <c r="AA98" s="102"/>
      <c r="AB98" s="102"/>
      <c r="AC98" s="102"/>
      <c r="AD98" s="102"/>
      <c r="AE98" s="102"/>
      <c r="AF98" s="102"/>
      <c r="AG98" s="103"/>
      <c r="AH98" s="102"/>
      <c r="AI98" s="102"/>
      <c r="AJ98" s="102"/>
      <c r="AK98" s="102"/>
      <c r="AL98" s="102"/>
      <c r="AM98" s="102"/>
      <c r="AP98" s="102"/>
      <c r="AQ98" s="102"/>
      <c r="AR98" s="102"/>
      <c r="AS98" s="102"/>
    </row>
    <row r="99" spans="3:45">
      <c r="C99" s="102"/>
      <c r="D99" s="102"/>
      <c r="E99" s="102"/>
      <c r="F99" s="103"/>
      <c r="G99" s="102"/>
      <c r="H99" s="102"/>
      <c r="I99" s="102"/>
      <c r="J99" s="102"/>
      <c r="K99" s="102"/>
      <c r="L99" s="102"/>
      <c r="M99" s="102"/>
      <c r="N99" s="102"/>
      <c r="O99" s="103"/>
      <c r="P99" s="102"/>
      <c r="Q99" s="102"/>
      <c r="R99" s="102"/>
      <c r="S99" s="102"/>
      <c r="T99" s="102"/>
      <c r="U99" s="102"/>
      <c r="V99" s="102"/>
      <c r="W99" s="102"/>
      <c r="X99" s="103"/>
      <c r="Y99" s="102"/>
      <c r="Z99" s="102"/>
      <c r="AA99" s="102"/>
      <c r="AB99" s="102"/>
      <c r="AC99" s="102"/>
      <c r="AD99" s="102"/>
      <c r="AE99" s="102"/>
      <c r="AF99" s="102"/>
      <c r="AG99" s="103"/>
      <c r="AH99" s="102"/>
      <c r="AI99" s="102"/>
      <c r="AJ99" s="102"/>
      <c r="AK99" s="102"/>
      <c r="AL99" s="102"/>
      <c r="AM99" s="102"/>
      <c r="AP99" s="102"/>
      <c r="AQ99" s="102"/>
      <c r="AR99" s="102"/>
      <c r="AS99" s="102"/>
    </row>
    <row r="100" spans="3:45">
      <c r="C100" s="102"/>
      <c r="D100" s="102"/>
      <c r="E100" s="102"/>
      <c r="F100" s="103"/>
      <c r="G100" s="102"/>
      <c r="H100" s="102"/>
      <c r="I100" s="102"/>
      <c r="J100" s="102"/>
      <c r="K100" s="102"/>
      <c r="L100" s="102"/>
      <c r="M100" s="102"/>
      <c r="N100" s="102"/>
      <c r="O100" s="103"/>
      <c r="P100" s="102"/>
      <c r="Q100" s="102"/>
      <c r="R100" s="102"/>
      <c r="S100" s="102"/>
      <c r="T100" s="102"/>
      <c r="U100" s="102"/>
      <c r="V100" s="102"/>
      <c r="W100" s="102"/>
      <c r="X100" s="103"/>
      <c r="Y100" s="102"/>
      <c r="Z100" s="102"/>
      <c r="AA100" s="102"/>
      <c r="AB100" s="102"/>
      <c r="AC100" s="102"/>
      <c r="AD100" s="102"/>
      <c r="AE100" s="102"/>
      <c r="AF100" s="102"/>
      <c r="AG100" s="103"/>
      <c r="AH100" s="102"/>
      <c r="AI100" s="102"/>
      <c r="AJ100" s="102"/>
      <c r="AK100" s="102"/>
      <c r="AL100" s="102"/>
      <c r="AM100" s="102"/>
      <c r="AP100" s="102"/>
      <c r="AQ100" s="102"/>
      <c r="AR100" s="102"/>
      <c r="AS100" s="102"/>
    </row>
    <row r="101" spans="3:45">
      <c r="C101" s="102"/>
      <c r="D101" s="102"/>
      <c r="E101" s="102"/>
      <c r="F101" s="103"/>
      <c r="G101" s="102"/>
      <c r="H101" s="102"/>
      <c r="I101" s="102"/>
      <c r="J101" s="102"/>
      <c r="K101" s="102"/>
      <c r="L101" s="102"/>
      <c r="M101" s="102"/>
      <c r="N101" s="102"/>
      <c r="O101" s="103"/>
      <c r="P101" s="102"/>
      <c r="Q101" s="102"/>
      <c r="R101" s="102"/>
      <c r="S101" s="102"/>
      <c r="T101" s="102"/>
      <c r="U101" s="102"/>
      <c r="V101" s="102"/>
      <c r="W101" s="102"/>
      <c r="X101" s="103"/>
      <c r="Y101" s="102"/>
      <c r="Z101" s="102"/>
      <c r="AA101" s="102"/>
      <c r="AB101" s="102"/>
      <c r="AC101" s="102"/>
      <c r="AD101" s="102"/>
      <c r="AE101" s="102"/>
      <c r="AF101" s="102"/>
      <c r="AG101" s="103"/>
      <c r="AH101" s="102"/>
      <c r="AI101" s="102"/>
      <c r="AJ101" s="102"/>
      <c r="AK101" s="102"/>
      <c r="AL101" s="102"/>
      <c r="AM101" s="102"/>
      <c r="AP101" s="102"/>
      <c r="AQ101" s="102"/>
      <c r="AR101" s="102"/>
      <c r="AS101" s="102"/>
    </row>
    <row r="102" spans="3:45">
      <c r="C102" s="102"/>
      <c r="D102" s="102"/>
      <c r="E102" s="102"/>
      <c r="F102" s="103"/>
      <c r="G102" s="102"/>
      <c r="H102" s="102"/>
      <c r="I102" s="102"/>
      <c r="J102" s="102"/>
      <c r="K102" s="102"/>
      <c r="L102" s="102"/>
      <c r="M102" s="102"/>
      <c r="N102" s="102"/>
      <c r="O102" s="103"/>
      <c r="P102" s="102"/>
      <c r="Q102" s="102"/>
      <c r="R102" s="102"/>
      <c r="S102" s="102"/>
      <c r="T102" s="102"/>
      <c r="U102" s="102"/>
      <c r="V102" s="102"/>
      <c r="W102" s="102"/>
      <c r="X102" s="103"/>
      <c r="Y102" s="102"/>
      <c r="Z102" s="102"/>
      <c r="AA102" s="102"/>
      <c r="AB102" s="102"/>
      <c r="AC102" s="102"/>
      <c r="AD102" s="102"/>
      <c r="AE102" s="102"/>
      <c r="AF102" s="102"/>
      <c r="AG102" s="103"/>
      <c r="AH102" s="102"/>
      <c r="AI102" s="102"/>
      <c r="AJ102" s="102"/>
      <c r="AK102" s="102"/>
      <c r="AL102" s="102"/>
      <c r="AM102" s="102"/>
      <c r="AP102" s="102"/>
      <c r="AQ102" s="102"/>
      <c r="AR102" s="102"/>
      <c r="AS102" s="102"/>
    </row>
    <row r="103" spans="3:45">
      <c r="C103" s="102"/>
      <c r="D103" s="102"/>
      <c r="E103" s="102"/>
      <c r="F103" s="103"/>
      <c r="G103" s="102"/>
      <c r="H103" s="102"/>
      <c r="I103" s="102"/>
      <c r="J103" s="102"/>
      <c r="K103" s="102"/>
      <c r="L103" s="102"/>
      <c r="M103" s="102"/>
      <c r="N103" s="102"/>
      <c r="O103" s="103"/>
      <c r="P103" s="102"/>
      <c r="Q103" s="102"/>
      <c r="R103" s="102"/>
      <c r="S103" s="102"/>
      <c r="T103" s="102"/>
      <c r="U103" s="102"/>
      <c r="V103" s="102"/>
      <c r="W103" s="102"/>
      <c r="X103" s="103"/>
      <c r="Y103" s="102"/>
      <c r="Z103" s="102"/>
      <c r="AA103" s="102"/>
      <c r="AB103" s="102"/>
      <c r="AC103" s="102"/>
      <c r="AD103" s="102"/>
      <c r="AE103" s="102"/>
      <c r="AF103" s="102"/>
      <c r="AG103" s="103"/>
      <c r="AH103" s="102"/>
      <c r="AI103" s="102"/>
      <c r="AJ103" s="102"/>
      <c r="AK103" s="102"/>
      <c r="AL103" s="102"/>
      <c r="AM103" s="102"/>
      <c r="AP103" s="102"/>
      <c r="AQ103" s="102"/>
      <c r="AR103" s="102"/>
      <c r="AS103" s="102"/>
    </row>
    <row r="104" spans="3:45">
      <c r="C104" s="102"/>
      <c r="D104" s="102"/>
      <c r="E104" s="102"/>
      <c r="F104" s="103"/>
      <c r="G104" s="102"/>
      <c r="H104" s="102"/>
      <c r="I104" s="102"/>
      <c r="J104" s="102"/>
      <c r="K104" s="102"/>
      <c r="L104" s="102"/>
      <c r="M104" s="102"/>
      <c r="N104" s="102"/>
      <c r="O104" s="103"/>
      <c r="P104" s="102"/>
      <c r="Q104" s="102"/>
      <c r="R104" s="102"/>
      <c r="S104" s="102"/>
      <c r="T104" s="102"/>
      <c r="U104" s="102"/>
      <c r="V104" s="102"/>
      <c r="W104" s="102"/>
      <c r="X104" s="103"/>
      <c r="Y104" s="102"/>
      <c r="Z104" s="102"/>
      <c r="AA104" s="102"/>
      <c r="AB104" s="102"/>
      <c r="AC104" s="102"/>
      <c r="AD104" s="102"/>
      <c r="AE104" s="102"/>
      <c r="AF104" s="102"/>
      <c r="AG104" s="103"/>
      <c r="AH104" s="102"/>
      <c r="AI104" s="102"/>
      <c r="AJ104" s="102"/>
      <c r="AK104" s="102"/>
      <c r="AL104" s="102"/>
      <c r="AM104" s="102"/>
      <c r="AP104" s="102"/>
      <c r="AQ104" s="102"/>
      <c r="AR104" s="102"/>
      <c r="AS104" s="102"/>
    </row>
    <row r="105" spans="3:45">
      <c r="C105" s="102"/>
      <c r="D105" s="102"/>
      <c r="E105" s="102"/>
      <c r="F105" s="103"/>
      <c r="G105" s="102"/>
      <c r="H105" s="102"/>
      <c r="I105" s="102"/>
      <c r="J105" s="102"/>
      <c r="K105" s="102"/>
      <c r="L105" s="102"/>
      <c r="M105" s="102"/>
      <c r="N105" s="102"/>
      <c r="O105" s="103"/>
      <c r="P105" s="102"/>
      <c r="Q105" s="102"/>
      <c r="R105" s="102"/>
      <c r="S105" s="102"/>
      <c r="T105" s="102"/>
      <c r="U105" s="102"/>
      <c r="V105" s="102"/>
      <c r="W105" s="102"/>
      <c r="X105" s="103"/>
      <c r="Y105" s="102"/>
      <c r="Z105" s="102"/>
      <c r="AA105" s="102"/>
      <c r="AB105" s="102"/>
      <c r="AC105" s="102"/>
      <c r="AD105" s="102"/>
      <c r="AE105" s="102"/>
      <c r="AF105" s="102"/>
      <c r="AG105" s="103"/>
      <c r="AH105" s="102"/>
      <c r="AI105" s="102"/>
      <c r="AJ105" s="102"/>
      <c r="AK105" s="102"/>
      <c r="AL105" s="102"/>
      <c r="AM105" s="102"/>
      <c r="AP105" s="102"/>
      <c r="AQ105" s="102"/>
      <c r="AR105" s="102"/>
      <c r="AS105" s="102"/>
    </row>
    <row r="106" spans="3:45">
      <c r="C106" s="102"/>
      <c r="D106" s="102"/>
      <c r="E106" s="102"/>
      <c r="F106" s="103"/>
      <c r="G106" s="102"/>
      <c r="H106" s="102"/>
      <c r="I106" s="102"/>
      <c r="J106" s="102"/>
      <c r="K106" s="102"/>
      <c r="L106" s="102"/>
      <c r="M106" s="102"/>
      <c r="N106" s="102"/>
      <c r="O106" s="103"/>
      <c r="P106" s="102"/>
      <c r="Q106" s="102"/>
      <c r="R106" s="102"/>
      <c r="S106" s="102"/>
      <c r="T106" s="102"/>
      <c r="U106" s="102"/>
      <c r="V106" s="102"/>
      <c r="W106" s="102"/>
      <c r="X106" s="103"/>
      <c r="Y106" s="102"/>
      <c r="Z106" s="102"/>
      <c r="AA106" s="102"/>
      <c r="AB106" s="102"/>
      <c r="AC106" s="102"/>
      <c r="AD106" s="102"/>
      <c r="AE106" s="102"/>
      <c r="AF106" s="102"/>
      <c r="AG106" s="103"/>
      <c r="AH106" s="102"/>
      <c r="AI106" s="102"/>
      <c r="AJ106" s="102"/>
      <c r="AK106" s="102"/>
      <c r="AL106" s="102"/>
      <c r="AM106" s="102"/>
      <c r="AP106" s="102"/>
      <c r="AQ106" s="102"/>
      <c r="AR106" s="102"/>
      <c r="AS106" s="102"/>
    </row>
    <row r="107" spans="3:45">
      <c r="C107" s="102"/>
      <c r="D107" s="102"/>
      <c r="E107" s="102"/>
      <c r="F107" s="103"/>
      <c r="G107" s="102"/>
      <c r="H107" s="102"/>
      <c r="I107" s="102"/>
      <c r="J107" s="102"/>
      <c r="K107" s="102"/>
      <c r="L107" s="102"/>
      <c r="M107" s="102"/>
      <c r="N107" s="102"/>
      <c r="O107" s="103"/>
      <c r="P107" s="102"/>
      <c r="Q107" s="102"/>
      <c r="R107" s="102"/>
      <c r="S107" s="102"/>
      <c r="T107" s="102"/>
      <c r="U107" s="102"/>
      <c r="V107" s="102"/>
      <c r="W107" s="102"/>
      <c r="X107" s="103"/>
      <c r="Y107" s="102"/>
      <c r="Z107" s="102"/>
      <c r="AA107" s="102"/>
      <c r="AB107" s="102"/>
      <c r="AC107" s="102"/>
      <c r="AD107" s="102"/>
      <c r="AE107" s="102"/>
      <c r="AF107" s="102"/>
      <c r="AG107" s="103"/>
      <c r="AH107" s="102"/>
      <c r="AI107" s="102"/>
      <c r="AJ107" s="102"/>
      <c r="AK107" s="102"/>
      <c r="AL107" s="102"/>
      <c r="AM107" s="102"/>
      <c r="AP107" s="102"/>
      <c r="AQ107" s="102"/>
      <c r="AR107" s="102"/>
      <c r="AS107" s="102"/>
    </row>
    <row r="108" spans="3:45">
      <c r="C108" s="102"/>
      <c r="D108" s="102"/>
      <c r="E108" s="102"/>
      <c r="F108" s="103"/>
      <c r="G108" s="102"/>
      <c r="H108" s="102"/>
      <c r="I108" s="102"/>
      <c r="J108" s="102"/>
      <c r="K108" s="102"/>
      <c r="L108" s="102"/>
      <c r="M108" s="102"/>
      <c r="N108" s="102"/>
      <c r="O108" s="103"/>
      <c r="P108" s="102"/>
      <c r="Q108" s="102"/>
      <c r="R108" s="102"/>
      <c r="S108" s="102"/>
      <c r="T108" s="102"/>
      <c r="U108" s="102"/>
      <c r="V108" s="102"/>
      <c r="W108" s="102"/>
      <c r="X108" s="103"/>
      <c r="Y108" s="102"/>
      <c r="Z108" s="102"/>
      <c r="AA108" s="102"/>
      <c r="AB108" s="102"/>
      <c r="AC108" s="102"/>
      <c r="AD108" s="102"/>
      <c r="AE108" s="102"/>
      <c r="AF108" s="102"/>
      <c r="AG108" s="103"/>
      <c r="AH108" s="102"/>
      <c r="AI108" s="102"/>
      <c r="AJ108" s="102"/>
      <c r="AK108" s="102"/>
      <c r="AL108" s="102"/>
      <c r="AM108" s="102"/>
      <c r="AP108" s="102"/>
      <c r="AQ108" s="102"/>
      <c r="AR108" s="102"/>
      <c r="AS108" s="102"/>
    </row>
    <row r="109" spans="3:45">
      <c r="C109" s="102"/>
      <c r="D109" s="102"/>
      <c r="E109" s="102"/>
      <c r="F109" s="103"/>
      <c r="G109" s="102"/>
      <c r="H109" s="102"/>
      <c r="I109" s="102"/>
      <c r="J109" s="102"/>
      <c r="K109" s="102"/>
      <c r="L109" s="102"/>
      <c r="M109" s="102"/>
      <c r="N109" s="102"/>
      <c r="O109" s="103"/>
      <c r="P109" s="102"/>
      <c r="Q109" s="102"/>
      <c r="R109" s="102"/>
      <c r="S109" s="102"/>
      <c r="T109" s="102"/>
      <c r="U109" s="102"/>
      <c r="V109" s="102"/>
      <c r="W109" s="102"/>
      <c r="X109" s="103"/>
      <c r="Y109" s="102"/>
      <c r="Z109" s="102"/>
      <c r="AA109" s="102"/>
      <c r="AB109" s="102"/>
      <c r="AC109" s="102"/>
      <c r="AD109" s="102"/>
      <c r="AE109" s="102"/>
      <c r="AF109" s="102"/>
      <c r="AG109" s="103"/>
      <c r="AH109" s="102"/>
      <c r="AI109" s="102"/>
      <c r="AJ109" s="102"/>
      <c r="AK109" s="102"/>
      <c r="AL109" s="102"/>
      <c r="AM109" s="102"/>
      <c r="AP109" s="102"/>
      <c r="AQ109" s="102"/>
      <c r="AR109" s="102"/>
      <c r="AS109" s="102"/>
    </row>
    <row r="110" spans="3:45">
      <c r="C110" s="102"/>
      <c r="D110" s="102"/>
      <c r="E110" s="102"/>
      <c r="F110" s="103"/>
      <c r="G110" s="102"/>
      <c r="H110" s="102"/>
      <c r="I110" s="102"/>
      <c r="J110" s="102"/>
      <c r="K110" s="102"/>
      <c r="L110" s="102"/>
      <c r="M110" s="102"/>
      <c r="N110" s="102"/>
      <c r="O110" s="103"/>
      <c r="P110" s="102"/>
      <c r="Q110" s="102"/>
      <c r="R110" s="102"/>
      <c r="S110" s="102"/>
      <c r="T110" s="102"/>
      <c r="U110" s="102"/>
      <c r="V110" s="102"/>
      <c r="W110" s="102"/>
      <c r="X110" s="103"/>
      <c r="Y110" s="102"/>
      <c r="Z110" s="102"/>
      <c r="AA110" s="102"/>
      <c r="AB110" s="102"/>
      <c r="AC110" s="102"/>
      <c r="AD110" s="102"/>
      <c r="AE110" s="102"/>
      <c r="AF110" s="102"/>
      <c r="AG110" s="103"/>
      <c r="AH110" s="102"/>
      <c r="AI110" s="102"/>
      <c r="AJ110" s="102"/>
      <c r="AK110" s="102"/>
      <c r="AL110" s="102"/>
      <c r="AM110" s="102"/>
      <c r="AP110" s="102"/>
      <c r="AQ110" s="102"/>
      <c r="AR110" s="102"/>
      <c r="AS110" s="102"/>
    </row>
    <row r="111" spans="3:45">
      <c r="C111" s="102"/>
      <c r="D111" s="102"/>
      <c r="E111" s="102"/>
      <c r="F111" s="103"/>
      <c r="G111" s="102"/>
      <c r="H111" s="102"/>
      <c r="I111" s="102"/>
      <c r="J111" s="102"/>
      <c r="K111" s="102"/>
      <c r="L111" s="102"/>
      <c r="M111" s="102"/>
      <c r="N111" s="102"/>
      <c r="O111" s="103"/>
      <c r="P111" s="102"/>
      <c r="Q111" s="102"/>
      <c r="R111" s="102"/>
      <c r="S111" s="102"/>
      <c r="T111" s="102"/>
      <c r="U111" s="102"/>
      <c r="V111" s="102"/>
      <c r="W111" s="102"/>
      <c r="X111" s="103"/>
      <c r="Y111" s="102"/>
      <c r="Z111" s="102"/>
      <c r="AA111" s="102"/>
      <c r="AB111" s="102"/>
      <c r="AC111" s="102"/>
      <c r="AD111" s="102"/>
      <c r="AE111" s="102"/>
      <c r="AF111" s="102"/>
      <c r="AG111" s="103"/>
      <c r="AH111" s="102"/>
      <c r="AI111" s="102"/>
      <c r="AJ111" s="102"/>
      <c r="AK111" s="102"/>
      <c r="AL111" s="102"/>
      <c r="AM111" s="102"/>
      <c r="AP111" s="102"/>
      <c r="AQ111" s="102"/>
      <c r="AR111" s="102"/>
      <c r="AS111" s="102"/>
    </row>
    <row r="112" spans="3:45">
      <c r="C112" s="102"/>
      <c r="D112" s="102"/>
      <c r="E112" s="102"/>
      <c r="F112" s="103"/>
      <c r="G112" s="102"/>
      <c r="H112" s="102"/>
      <c r="I112" s="102"/>
      <c r="J112" s="102"/>
      <c r="K112" s="102"/>
      <c r="L112" s="102"/>
      <c r="M112" s="102"/>
      <c r="N112" s="102"/>
      <c r="O112" s="103"/>
      <c r="P112" s="102"/>
      <c r="Q112" s="102"/>
      <c r="R112" s="102"/>
      <c r="S112" s="102"/>
      <c r="T112" s="102"/>
      <c r="U112" s="102"/>
      <c r="V112" s="102"/>
      <c r="W112" s="102"/>
      <c r="X112" s="103"/>
      <c r="Y112" s="102"/>
      <c r="Z112" s="102"/>
      <c r="AA112" s="102"/>
      <c r="AB112" s="102"/>
      <c r="AC112" s="102"/>
      <c r="AD112" s="102"/>
      <c r="AE112" s="102"/>
      <c r="AF112" s="102"/>
      <c r="AG112" s="103"/>
      <c r="AH112" s="102"/>
      <c r="AI112" s="102"/>
      <c r="AJ112" s="102"/>
      <c r="AK112" s="102"/>
      <c r="AL112" s="102"/>
      <c r="AM112" s="102"/>
      <c r="AP112" s="102"/>
      <c r="AQ112" s="102"/>
      <c r="AR112" s="102"/>
      <c r="AS112" s="102"/>
    </row>
    <row r="113" spans="3:45">
      <c r="C113" s="102"/>
      <c r="D113" s="102"/>
      <c r="E113" s="102"/>
      <c r="F113" s="103"/>
      <c r="G113" s="102"/>
      <c r="H113" s="102"/>
      <c r="I113" s="102"/>
      <c r="J113" s="102"/>
      <c r="K113" s="102"/>
      <c r="L113" s="102"/>
      <c r="M113" s="102"/>
      <c r="N113" s="102"/>
      <c r="O113" s="103"/>
      <c r="P113" s="102"/>
      <c r="Q113" s="102"/>
      <c r="R113" s="102"/>
      <c r="S113" s="102"/>
      <c r="T113" s="102"/>
      <c r="U113" s="102"/>
      <c r="V113" s="102"/>
      <c r="W113" s="102"/>
      <c r="X113" s="103"/>
      <c r="Y113" s="102"/>
      <c r="Z113" s="102"/>
      <c r="AA113" s="102"/>
      <c r="AB113" s="102"/>
      <c r="AC113" s="102"/>
      <c r="AD113" s="102"/>
      <c r="AE113" s="102"/>
      <c r="AF113" s="102"/>
      <c r="AG113" s="103"/>
      <c r="AH113" s="102"/>
      <c r="AI113" s="102"/>
      <c r="AJ113" s="102"/>
      <c r="AK113" s="102"/>
      <c r="AL113" s="102"/>
      <c r="AM113" s="102"/>
      <c r="AP113" s="102"/>
      <c r="AQ113" s="102"/>
      <c r="AR113" s="102"/>
      <c r="AS113" s="102"/>
    </row>
    <row r="114" spans="3:45">
      <c r="C114" s="102"/>
      <c r="D114" s="102"/>
      <c r="E114" s="102"/>
      <c r="F114" s="103"/>
      <c r="G114" s="102"/>
      <c r="H114" s="102"/>
      <c r="I114" s="102"/>
      <c r="J114" s="102"/>
      <c r="K114" s="102"/>
      <c r="L114" s="102"/>
      <c r="M114" s="102"/>
      <c r="N114" s="102"/>
      <c r="O114" s="103"/>
      <c r="P114" s="102"/>
      <c r="Q114" s="102"/>
      <c r="R114" s="102"/>
      <c r="S114" s="102"/>
      <c r="T114" s="102"/>
      <c r="U114" s="102"/>
      <c r="V114" s="102"/>
      <c r="W114" s="102"/>
      <c r="X114" s="103"/>
      <c r="Y114" s="102"/>
      <c r="Z114" s="102"/>
      <c r="AA114" s="102"/>
      <c r="AB114" s="102"/>
      <c r="AC114" s="102"/>
      <c r="AD114" s="102"/>
      <c r="AE114" s="102"/>
      <c r="AF114" s="102"/>
      <c r="AG114" s="103"/>
      <c r="AH114" s="102"/>
      <c r="AI114" s="102"/>
      <c r="AJ114" s="102"/>
      <c r="AK114" s="102"/>
      <c r="AL114" s="102"/>
      <c r="AM114" s="102"/>
      <c r="AP114" s="102"/>
      <c r="AQ114" s="102"/>
      <c r="AR114" s="102"/>
      <c r="AS114" s="102"/>
    </row>
    <row r="115" spans="3:45">
      <c r="C115" s="102"/>
      <c r="D115" s="102"/>
      <c r="E115" s="102"/>
      <c r="F115" s="103"/>
      <c r="G115" s="102"/>
      <c r="H115" s="102"/>
      <c r="I115" s="102"/>
      <c r="J115" s="102"/>
      <c r="K115" s="102"/>
      <c r="L115" s="102"/>
      <c r="M115" s="102"/>
      <c r="N115" s="102"/>
      <c r="O115" s="103"/>
      <c r="P115" s="102"/>
      <c r="Q115" s="102"/>
      <c r="R115" s="102"/>
      <c r="S115" s="102"/>
      <c r="T115" s="102"/>
      <c r="U115" s="102"/>
      <c r="V115" s="102"/>
      <c r="W115" s="102"/>
      <c r="X115" s="103"/>
      <c r="Y115" s="102"/>
      <c r="Z115" s="102"/>
      <c r="AA115" s="102"/>
      <c r="AB115" s="102"/>
      <c r="AC115" s="102"/>
      <c r="AD115" s="102"/>
      <c r="AE115" s="102"/>
      <c r="AF115" s="102"/>
      <c r="AG115" s="103"/>
      <c r="AH115" s="102"/>
      <c r="AI115" s="102"/>
      <c r="AJ115" s="102"/>
      <c r="AK115" s="102"/>
      <c r="AL115" s="102"/>
      <c r="AM115" s="102"/>
      <c r="AP115" s="102"/>
      <c r="AQ115" s="102"/>
      <c r="AR115" s="102"/>
      <c r="AS115" s="102"/>
    </row>
    <row r="116" spans="3:45">
      <c r="C116" s="102"/>
      <c r="D116" s="102"/>
      <c r="E116" s="102"/>
      <c r="F116" s="103"/>
      <c r="G116" s="102"/>
      <c r="H116" s="102"/>
      <c r="I116" s="102"/>
      <c r="J116" s="102"/>
      <c r="K116" s="102"/>
      <c r="L116" s="102"/>
      <c r="M116" s="102"/>
      <c r="N116" s="102"/>
      <c r="O116" s="103"/>
      <c r="P116" s="102"/>
      <c r="Q116" s="102"/>
      <c r="R116" s="102"/>
      <c r="S116" s="102"/>
      <c r="T116" s="102"/>
      <c r="U116" s="102"/>
      <c r="V116" s="102"/>
      <c r="W116" s="102"/>
      <c r="X116" s="103"/>
      <c r="Y116" s="102"/>
      <c r="Z116" s="102"/>
      <c r="AA116" s="102"/>
      <c r="AB116" s="102"/>
      <c r="AC116" s="102"/>
      <c r="AD116" s="102"/>
      <c r="AE116" s="102"/>
      <c r="AF116" s="102"/>
      <c r="AG116" s="103"/>
      <c r="AH116" s="102"/>
      <c r="AI116" s="102"/>
      <c r="AJ116" s="102"/>
      <c r="AK116" s="102"/>
      <c r="AL116" s="102"/>
      <c r="AM116" s="102"/>
      <c r="AP116" s="102"/>
      <c r="AQ116" s="102"/>
      <c r="AR116" s="102"/>
      <c r="AS116" s="102"/>
    </row>
    <row r="117" spans="3:45">
      <c r="C117" s="102"/>
      <c r="D117" s="102"/>
      <c r="E117" s="102"/>
      <c r="F117" s="103"/>
      <c r="G117" s="102"/>
      <c r="H117" s="102"/>
      <c r="I117" s="102"/>
      <c r="J117" s="102"/>
      <c r="K117" s="102"/>
      <c r="L117" s="102"/>
      <c r="M117" s="102"/>
      <c r="N117" s="102"/>
      <c r="O117" s="103"/>
      <c r="P117" s="102"/>
      <c r="Q117" s="102"/>
      <c r="R117" s="102"/>
      <c r="S117" s="102"/>
      <c r="T117" s="102"/>
      <c r="U117" s="102"/>
      <c r="V117" s="102"/>
      <c r="W117" s="102"/>
      <c r="X117" s="103"/>
      <c r="Y117" s="102"/>
      <c r="Z117" s="102"/>
      <c r="AA117" s="102"/>
      <c r="AB117" s="102"/>
      <c r="AC117" s="102"/>
      <c r="AD117" s="102"/>
      <c r="AE117" s="102"/>
      <c r="AF117" s="102"/>
      <c r="AG117" s="103"/>
      <c r="AH117" s="102"/>
      <c r="AI117" s="102"/>
      <c r="AJ117" s="102"/>
      <c r="AK117" s="102"/>
      <c r="AL117" s="102"/>
      <c r="AM117" s="102"/>
      <c r="AP117" s="102"/>
      <c r="AQ117" s="102"/>
      <c r="AR117" s="102"/>
      <c r="AS117" s="102"/>
    </row>
    <row r="118" spans="3:45">
      <c r="C118" s="102"/>
      <c r="D118" s="102"/>
      <c r="E118" s="102"/>
      <c r="F118" s="103"/>
      <c r="G118" s="102"/>
      <c r="H118" s="102"/>
      <c r="I118" s="102"/>
      <c r="J118" s="102"/>
      <c r="K118" s="102"/>
      <c r="L118" s="102"/>
      <c r="M118" s="102"/>
      <c r="N118" s="102"/>
      <c r="O118" s="103"/>
      <c r="P118" s="102"/>
      <c r="Q118" s="102"/>
      <c r="R118" s="102"/>
      <c r="S118" s="102"/>
      <c r="T118" s="102"/>
      <c r="U118" s="102"/>
      <c r="V118" s="102"/>
      <c r="W118" s="102"/>
      <c r="X118" s="103"/>
      <c r="Y118" s="102"/>
      <c r="Z118" s="102"/>
      <c r="AA118" s="102"/>
      <c r="AB118" s="102"/>
      <c r="AC118" s="102"/>
      <c r="AD118" s="102"/>
      <c r="AE118" s="102"/>
      <c r="AF118" s="102"/>
      <c r="AG118" s="103"/>
      <c r="AH118" s="102"/>
      <c r="AI118" s="102"/>
      <c r="AJ118" s="102"/>
      <c r="AK118" s="102"/>
      <c r="AL118" s="102"/>
      <c r="AM118" s="102"/>
      <c r="AP118" s="102"/>
      <c r="AQ118" s="102"/>
      <c r="AR118" s="102"/>
      <c r="AS118" s="102"/>
    </row>
    <row r="119" spans="3:45">
      <c r="C119" s="102"/>
      <c r="D119" s="102"/>
      <c r="E119" s="102"/>
      <c r="F119" s="103"/>
      <c r="G119" s="102"/>
      <c r="H119" s="102"/>
      <c r="I119" s="102"/>
      <c r="J119" s="102"/>
      <c r="K119" s="102"/>
      <c r="L119" s="102"/>
      <c r="M119" s="102"/>
      <c r="N119" s="102"/>
      <c r="O119" s="103"/>
      <c r="P119" s="102"/>
      <c r="Q119" s="102"/>
      <c r="R119" s="102"/>
      <c r="S119" s="102"/>
      <c r="T119" s="102"/>
      <c r="U119" s="102"/>
      <c r="V119" s="102"/>
      <c r="W119" s="102"/>
      <c r="X119" s="103"/>
      <c r="Y119" s="102"/>
      <c r="Z119" s="102"/>
      <c r="AA119" s="102"/>
      <c r="AB119" s="102"/>
      <c r="AC119" s="102"/>
      <c r="AD119" s="102"/>
      <c r="AE119" s="102"/>
      <c r="AF119" s="102"/>
      <c r="AG119" s="103"/>
      <c r="AH119" s="102"/>
      <c r="AI119" s="102"/>
      <c r="AJ119" s="102"/>
      <c r="AK119" s="102"/>
      <c r="AL119" s="102"/>
      <c r="AM119" s="102"/>
      <c r="AP119" s="102"/>
      <c r="AQ119" s="102"/>
      <c r="AR119" s="102"/>
      <c r="AS119" s="102"/>
    </row>
    <row r="120" spans="3:45">
      <c r="C120" s="102"/>
      <c r="D120" s="102"/>
      <c r="E120" s="102"/>
      <c r="F120" s="103"/>
      <c r="G120" s="102"/>
      <c r="H120" s="102"/>
      <c r="I120" s="102"/>
      <c r="J120" s="102"/>
      <c r="K120" s="102"/>
      <c r="L120" s="102"/>
      <c r="M120" s="102"/>
      <c r="N120" s="102"/>
      <c r="O120" s="103"/>
      <c r="P120" s="102"/>
      <c r="Q120" s="102"/>
      <c r="R120" s="102"/>
      <c r="S120" s="102"/>
      <c r="T120" s="102"/>
      <c r="U120" s="102"/>
      <c r="V120" s="102"/>
      <c r="W120" s="102"/>
      <c r="X120" s="103"/>
      <c r="Y120" s="102"/>
      <c r="Z120" s="102"/>
      <c r="AA120" s="102"/>
      <c r="AB120" s="102"/>
      <c r="AC120" s="102"/>
      <c r="AD120" s="102"/>
      <c r="AE120" s="102"/>
      <c r="AF120" s="102"/>
      <c r="AG120" s="103"/>
      <c r="AH120" s="102"/>
      <c r="AI120" s="102"/>
      <c r="AJ120" s="102"/>
      <c r="AK120" s="102"/>
      <c r="AL120" s="102"/>
      <c r="AM120" s="102"/>
      <c r="AP120" s="102"/>
      <c r="AQ120" s="102"/>
      <c r="AR120" s="102"/>
      <c r="AS120" s="102"/>
    </row>
    <row r="121" spans="3:45">
      <c r="C121" s="102"/>
      <c r="D121" s="102"/>
      <c r="E121" s="102"/>
      <c r="F121" s="103"/>
      <c r="G121" s="102"/>
      <c r="H121" s="102"/>
      <c r="I121" s="102"/>
      <c r="J121" s="102"/>
      <c r="K121" s="102"/>
      <c r="L121" s="102"/>
      <c r="M121" s="102"/>
      <c r="N121" s="102"/>
      <c r="O121" s="103"/>
      <c r="P121" s="102"/>
      <c r="Q121" s="102"/>
      <c r="R121" s="102"/>
      <c r="S121" s="102"/>
      <c r="T121" s="102"/>
      <c r="U121" s="102"/>
      <c r="V121" s="102"/>
      <c r="W121" s="102"/>
      <c r="X121" s="103"/>
      <c r="Y121" s="102"/>
      <c r="Z121" s="102"/>
      <c r="AA121" s="102"/>
      <c r="AB121" s="102"/>
      <c r="AC121" s="102"/>
      <c r="AD121" s="102"/>
      <c r="AE121" s="102"/>
      <c r="AF121" s="102"/>
      <c r="AG121" s="103"/>
      <c r="AH121" s="102"/>
      <c r="AI121" s="102"/>
      <c r="AJ121" s="102"/>
      <c r="AK121" s="102"/>
      <c r="AL121" s="102"/>
      <c r="AM121" s="102"/>
      <c r="AP121" s="102"/>
      <c r="AQ121" s="102"/>
      <c r="AR121" s="102"/>
      <c r="AS121" s="102"/>
    </row>
    <row r="122" spans="3:45">
      <c r="C122" s="102"/>
      <c r="D122" s="102"/>
      <c r="E122" s="102"/>
      <c r="F122" s="103"/>
      <c r="G122" s="102"/>
      <c r="H122" s="102"/>
      <c r="I122" s="102"/>
      <c r="J122" s="102"/>
      <c r="K122" s="102"/>
      <c r="L122" s="102"/>
      <c r="M122" s="102"/>
      <c r="N122" s="102"/>
      <c r="O122" s="103"/>
      <c r="P122" s="102"/>
      <c r="Q122" s="102"/>
      <c r="R122" s="102"/>
      <c r="S122" s="102"/>
      <c r="T122" s="102"/>
      <c r="U122" s="102"/>
      <c r="V122" s="102"/>
      <c r="W122" s="102"/>
      <c r="X122" s="103"/>
      <c r="Y122" s="102"/>
      <c r="Z122" s="102"/>
      <c r="AA122" s="102"/>
      <c r="AB122" s="102"/>
      <c r="AC122" s="102"/>
      <c r="AD122" s="102"/>
      <c r="AE122" s="102"/>
      <c r="AF122" s="102"/>
      <c r="AG122" s="103"/>
      <c r="AH122" s="102"/>
      <c r="AI122" s="102"/>
      <c r="AJ122" s="102"/>
      <c r="AK122" s="102"/>
      <c r="AL122" s="102"/>
      <c r="AM122" s="102"/>
      <c r="AP122" s="102"/>
      <c r="AQ122" s="102"/>
      <c r="AR122" s="102"/>
      <c r="AS122" s="102"/>
    </row>
    <row r="123" spans="3:45">
      <c r="C123" s="102"/>
      <c r="D123" s="102"/>
      <c r="E123" s="102"/>
      <c r="F123" s="103"/>
      <c r="G123" s="102"/>
      <c r="H123" s="102"/>
      <c r="I123" s="102"/>
      <c r="J123" s="102"/>
      <c r="K123" s="102"/>
      <c r="L123" s="102"/>
      <c r="M123" s="102"/>
      <c r="N123" s="102"/>
      <c r="O123" s="103"/>
      <c r="P123" s="102"/>
      <c r="Q123" s="102"/>
      <c r="R123" s="102"/>
      <c r="S123" s="102"/>
      <c r="T123" s="102"/>
      <c r="U123" s="102"/>
      <c r="V123" s="102"/>
      <c r="W123" s="102"/>
      <c r="X123" s="103"/>
      <c r="Y123" s="102"/>
      <c r="Z123" s="102"/>
      <c r="AA123" s="102"/>
      <c r="AB123" s="102"/>
      <c r="AC123" s="102"/>
      <c r="AD123" s="102"/>
      <c r="AE123" s="102"/>
      <c r="AF123" s="102"/>
      <c r="AG123" s="103"/>
      <c r="AH123" s="102"/>
      <c r="AI123" s="102"/>
      <c r="AJ123" s="102"/>
      <c r="AK123" s="102"/>
      <c r="AL123" s="102"/>
      <c r="AM123" s="102"/>
      <c r="AP123" s="102"/>
      <c r="AQ123" s="102"/>
      <c r="AR123" s="102"/>
      <c r="AS123" s="102"/>
    </row>
    <row r="124" spans="3:45">
      <c r="C124" s="102"/>
      <c r="D124" s="102"/>
      <c r="E124" s="102"/>
      <c r="F124" s="103"/>
      <c r="G124" s="102"/>
      <c r="H124" s="102"/>
      <c r="I124" s="102"/>
      <c r="J124" s="102"/>
      <c r="K124" s="102"/>
      <c r="L124" s="102"/>
      <c r="M124" s="102"/>
      <c r="N124" s="102"/>
      <c r="O124" s="103"/>
      <c r="P124" s="102"/>
      <c r="Q124" s="102"/>
      <c r="R124" s="102"/>
      <c r="S124" s="102"/>
      <c r="T124" s="102"/>
      <c r="U124" s="102"/>
      <c r="V124" s="102"/>
      <c r="W124" s="102"/>
      <c r="X124" s="103"/>
      <c r="Y124" s="102"/>
      <c r="Z124" s="102"/>
      <c r="AA124" s="102"/>
      <c r="AB124" s="102"/>
      <c r="AC124" s="102"/>
      <c r="AD124" s="102"/>
      <c r="AE124" s="102"/>
      <c r="AF124" s="102"/>
      <c r="AG124" s="103"/>
      <c r="AH124" s="102"/>
      <c r="AI124" s="102"/>
      <c r="AJ124" s="102"/>
      <c r="AK124" s="102"/>
      <c r="AL124" s="102"/>
      <c r="AM124" s="102"/>
      <c r="AP124" s="102"/>
      <c r="AQ124" s="102"/>
      <c r="AR124" s="102"/>
      <c r="AS124" s="102"/>
    </row>
    <row r="125" spans="3:45">
      <c r="C125" s="102"/>
      <c r="D125" s="102"/>
      <c r="E125" s="102"/>
      <c r="F125" s="103"/>
      <c r="G125" s="102"/>
      <c r="H125" s="102"/>
      <c r="I125" s="102"/>
      <c r="J125" s="102"/>
      <c r="K125" s="102"/>
      <c r="L125" s="102"/>
      <c r="M125" s="102"/>
      <c r="N125" s="102"/>
      <c r="O125" s="103"/>
      <c r="P125" s="102"/>
      <c r="Q125" s="102"/>
      <c r="R125" s="102"/>
      <c r="S125" s="102"/>
      <c r="T125" s="102"/>
      <c r="U125" s="102"/>
      <c r="V125" s="102"/>
      <c r="W125" s="102"/>
      <c r="X125" s="103"/>
      <c r="Y125" s="102"/>
      <c r="Z125" s="102"/>
      <c r="AA125" s="102"/>
      <c r="AB125" s="102"/>
      <c r="AC125" s="102"/>
      <c r="AD125" s="102"/>
      <c r="AE125" s="102"/>
      <c r="AF125" s="102"/>
      <c r="AG125" s="103"/>
      <c r="AH125" s="102"/>
      <c r="AI125" s="102"/>
      <c r="AJ125" s="102"/>
      <c r="AK125" s="102"/>
      <c r="AL125" s="102"/>
      <c r="AM125" s="102"/>
      <c r="AP125" s="102"/>
      <c r="AQ125" s="102"/>
      <c r="AR125" s="102"/>
      <c r="AS125" s="102"/>
    </row>
    <row r="126" spans="3:45">
      <c r="C126" s="102"/>
      <c r="D126" s="102"/>
      <c r="E126" s="102"/>
      <c r="F126" s="103"/>
      <c r="G126" s="102"/>
      <c r="H126" s="102"/>
      <c r="I126" s="102"/>
      <c r="J126" s="102"/>
      <c r="K126" s="102"/>
      <c r="L126" s="102"/>
      <c r="M126" s="102"/>
      <c r="N126" s="102"/>
      <c r="O126" s="103"/>
      <c r="P126" s="102"/>
      <c r="Q126" s="102"/>
      <c r="R126" s="102"/>
      <c r="S126" s="102"/>
      <c r="T126" s="102"/>
      <c r="U126" s="102"/>
      <c r="V126" s="102"/>
      <c r="W126" s="102"/>
      <c r="X126" s="103"/>
      <c r="Y126" s="102"/>
      <c r="Z126" s="102"/>
      <c r="AA126" s="102"/>
      <c r="AB126" s="102"/>
      <c r="AC126" s="102"/>
      <c r="AD126" s="102"/>
      <c r="AE126" s="102"/>
      <c r="AF126" s="102"/>
      <c r="AG126" s="103"/>
      <c r="AH126" s="102"/>
      <c r="AI126" s="102"/>
      <c r="AJ126" s="102"/>
      <c r="AK126" s="102"/>
      <c r="AL126" s="102"/>
      <c r="AM126" s="102"/>
      <c r="AP126" s="102"/>
      <c r="AQ126" s="102"/>
      <c r="AR126" s="102"/>
      <c r="AS126" s="102"/>
    </row>
    <row r="127" spans="3:45">
      <c r="C127" s="102"/>
      <c r="D127" s="102"/>
      <c r="E127" s="102"/>
      <c r="F127" s="103"/>
      <c r="G127" s="102"/>
      <c r="H127" s="102"/>
      <c r="I127" s="102"/>
      <c r="J127" s="102"/>
      <c r="K127" s="102"/>
      <c r="L127" s="102"/>
      <c r="M127" s="102"/>
      <c r="N127" s="102"/>
      <c r="O127" s="103"/>
      <c r="P127" s="102"/>
      <c r="Q127" s="102"/>
      <c r="R127" s="102"/>
      <c r="S127" s="102"/>
      <c r="T127" s="102"/>
      <c r="U127" s="102"/>
      <c r="V127" s="102"/>
      <c r="W127" s="102"/>
      <c r="X127" s="103"/>
      <c r="Y127" s="102"/>
      <c r="Z127" s="102"/>
      <c r="AA127" s="102"/>
      <c r="AB127" s="102"/>
      <c r="AC127" s="102"/>
      <c r="AD127" s="102"/>
      <c r="AE127" s="102"/>
      <c r="AF127" s="102"/>
      <c r="AG127" s="103"/>
      <c r="AH127" s="102"/>
      <c r="AI127" s="102"/>
      <c r="AJ127" s="102"/>
      <c r="AK127" s="102"/>
      <c r="AL127" s="102"/>
      <c r="AM127" s="102"/>
      <c r="AP127" s="102"/>
      <c r="AQ127" s="102"/>
      <c r="AR127" s="102"/>
      <c r="AS127" s="102"/>
    </row>
    <row r="128" spans="3:45">
      <c r="C128" s="102"/>
      <c r="D128" s="102"/>
      <c r="E128" s="102"/>
      <c r="F128" s="103"/>
      <c r="G128" s="102"/>
      <c r="H128" s="102"/>
      <c r="I128" s="102"/>
      <c r="J128" s="102"/>
      <c r="K128" s="102"/>
      <c r="L128" s="102"/>
      <c r="M128" s="102"/>
      <c r="N128" s="102"/>
      <c r="O128" s="103"/>
      <c r="P128" s="102"/>
      <c r="Q128" s="102"/>
      <c r="R128" s="102"/>
      <c r="S128" s="102"/>
      <c r="T128" s="102"/>
      <c r="U128" s="102"/>
      <c r="V128" s="102"/>
      <c r="W128" s="102"/>
      <c r="X128" s="103"/>
      <c r="Y128" s="102"/>
      <c r="Z128" s="102"/>
      <c r="AA128" s="102"/>
      <c r="AB128" s="102"/>
      <c r="AC128" s="102"/>
      <c r="AD128" s="102"/>
      <c r="AE128" s="102"/>
      <c r="AF128" s="102"/>
      <c r="AG128" s="103"/>
      <c r="AH128" s="102"/>
      <c r="AI128" s="102"/>
      <c r="AJ128" s="102"/>
      <c r="AK128" s="102"/>
      <c r="AL128" s="102"/>
      <c r="AM128" s="102"/>
      <c r="AP128" s="102"/>
      <c r="AQ128" s="102"/>
      <c r="AR128" s="102"/>
      <c r="AS128" s="102"/>
    </row>
    <row r="129" spans="3:45">
      <c r="C129" s="102"/>
      <c r="D129" s="102"/>
      <c r="E129" s="102"/>
      <c r="F129" s="103"/>
      <c r="G129" s="102"/>
      <c r="H129" s="102"/>
      <c r="I129" s="102"/>
      <c r="J129" s="102"/>
      <c r="K129" s="102"/>
      <c r="L129" s="102"/>
      <c r="M129" s="102"/>
      <c r="N129" s="102"/>
      <c r="O129" s="103"/>
      <c r="P129" s="102"/>
      <c r="Q129" s="102"/>
      <c r="R129" s="102"/>
      <c r="S129" s="102"/>
      <c r="T129" s="102"/>
      <c r="U129" s="102"/>
      <c r="V129" s="102"/>
      <c r="W129" s="102"/>
      <c r="X129" s="103"/>
      <c r="Y129" s="102"/>
      <c r="Z129" s="102"/>
      <c r="AA129" s="102"/>
      <c r="AB129" s="102"/>
      <c r="AC129" s="102"/>
      <c r="AD129" s="102"/>
      <c r="AE129" s="102"/>
      <c r="AF129" s="102"/>
      <c r="AG129" s="103"/>
      <c r="AH129" s="102"/>
      <c r="AI129" s="102"/>
      <c r="AJ129" s="102"/>
      <c r="AK129" s="102"/>
      <c r="AL129" s="102"/>
      <c r="AM129" s="102"/>
      <c r="AP129" s="102"/>
      <c r="AQ129" s="102"/>
      <c r="AR129" s="102"/>
      <c r="AS129" s="102"/>
    </row>
    <row r="130" spans="3:45">
      <c r="C130" s="102"/>
      <c r="D130" s="102"/>
      <c r="E130" s="102"/>
      <c r="F130" s="103"/>
      <c r="G130" s="102"/>
      <c r="H130" s="102"/>
      <c r="I130" s="102"/>
      <c r="J130" s="102"/>
      <c r="K130" s="102"/>
      <c r="L130" s="102"/>
      <c r="M130" s="102"/>
      <c r="N130" s="102"/>
      <c r="O130" s="103"/>
      <c r="P130" s="102"/>
      <c r="Q130" s="102"/>
      <c r="R130" s="102"/>
      <c r="S130" s="102"/>
      <c r="T130" s="102"/>
      <c r="U130" s="102"/>
      <c r="V130" s="102"/>
      <c r="W130" s="102"/>
      <c r="X130" s="103"/>
      <c r="Y130" s="102"/>
      <c r="Z130" s="102"/>
      <c r="AA130" s="102"/>
      <c r="AB130" s="102"/>
      <c r="AC130" s="102"/>
      <c r="AD130" s="102"/>
      <c r="AE130" s="102"/>
      <c r="AF130" s="102"/>
      <c r="AG130" s="103"/>
      <c r="AH130" s="102"/>
      <c r="AI130" s="102"/>
      <c r="AJ130" s="102"/>
      <c r="AK130" s="102"/>
      <c r="AL130" s="102"/>
      <c r="AM130" s="102"/>
      <c r="AP130" s="102"/>
      <c r="AQ130" s="102"/>
      <c r="AR130" s="102"/>
      <c r="AS130" s="102"/>
    </row>
    <row r="131" spans="3:45">
      <c r="C131" s="102"/>
      <c r="D131" s="102"/>
      <c r="E131" s="102"/>
      <c r="F131" s="103"/>
      <c r="G131" s="102"/>
      <c r="H131" s="102"/>
      <c r="I131" s="102"/>
      <c r="J131" s="102"/>
      <c r="K131" s="102"/>
      <c r="L131" s="102"/>
      <c r="M131" s="102"/>
      <c r="N131" s="102"/>
      <c r="O131" s="103"/>
      <c r="P131" s="102"/>
      <c r="Q131" s="102"/>
      <c r="R131" s="102"/>
      <c r="S131" s="102"/>
      <c r="T131" s="102"/>
      <c r="U131" s="102"/>
      <c r="V131" s="102"/>
      <c r="W131" s="102"/>
      <c r="X131" s="103"/>
      <c r="Y131" s="102"/>
      <c r="Z131" s="102"/>
      <c r="AA131" s="102"/>
      <c r="AB131" s="102"/>
      <c r="AC131" s="102"/>
      <c r="AD131" s="102"/>
      <c r="AE131" s="102"/>
      <c r="AF131" s="102"/>
      <c r="AG131" s="103"/>
      <c r="AH131" s="102"/>
      <c r="AI131" s="102"/>
      <c r="AJ131" s="102"/>
      <c r="AK131" s="102"/>
      <c r="AL131" s="102"/>
      <c r="AM131" s="102"/>
      <c r="AP131" s="102"/>
      <c r="AQ131" s="102"/>
      <c r="AR131" s="102"/>
      <c r="AS131" s="102"/>
    </row>
    <row r="132" spans="3:45">
      <c r="C132" s="102"/>
      <c r="D132" s="102"/>
      <c r="E132" s="102"/>
      <c r="F132" s="103"/>
      <c r="G132" s="102"/>
      <c r="H132" s="102"/>
      <c r="I132" s="102"/>
      <c r="J132" s="102"/>
      <c r="K132" s="102"/>
      <c r="L132" s="102"/>
      <c r="M132" s="102"/>
      <c r="N132" s="102"/>
      <c r="O132" s="103"/>
      <c r="P132" s="102"/>
      <c r="Q132" s="102"/>
      <c r="R132" s="102"/>
      <c r="S132" s="102"/>
      <c r="T132" s="102"/>
      <c r="U132" s="102"/>
      <c r="V132" s="102"/>
      <c r="W132" s="102"/>
      <c r="X132" s="103"/>
      <c r="Y132" s="102"/>
      <c r="Z132" s="102"/>
      <c r="AA132" s="102"/>
      <c r="AB132" s="102"/>
      <c r="AC132" s="102"/>
      <c r="AD132" s="102"/>
      <c r="AE132" s="102"/>
      <c r="AF132" s="102"/>
      <c r="AG132" s="103"/>
      <c r="AH132" s="102"/>
      <c r="AI132" s="102"/>
      <c r="AJ132" s="102"/>
      <c r="AK132" s="102"/>
      <c r="AL132" s="102"/>
      <c r="AM132" s="102"/>
      <c r="AP132" s="102"/>
      <c r="AQ132" s="102"/>
      <c r="AR132" s="102"/>
      <c r="AS132" s="102"/>
    </row>
    <row r="133" spans="3:45">
      <c r="C133" s="102"/>
      <c r="D133" s="102"/>
      <c r="E133" s="102"/>
      <c r="F133" s="103"/>
      <c r="G133" s="102"/>
      <c r="H133" s="102"/>
      <c r="I133" s="102"/>
      <c r="J133" s="102"/>
      <c r="K133" s="102"/>
      <c r="L133" s="102"/>
      <c r="M133" s="102"/>
      <c r="N133" s="102"/>
      <c r="O133" s="103"/>
      <c r="P133" s="102"/>
      <c r="Q133" s="102"/>
      <c r="R133" s="102"/>
      <c r="S133" s="102"/>
      <c r="T133" s="102"/>
      <c r="U133" s="102"/>
      <c r="V133" s="102"/>
      <c r="W133" s="102"/>
      <c r="X133" s="103"/>
      <c r="Y133" s="102"/>
      <c r="Z133" s="102"/>
      <c r="AA133" s="102"/>
      <c r="AB133" s="102"/>
      <c r="AC133" s="102"/>
      <c r="AD133" s="102"/>
      <c r="AE133" s="102"/>
      <c r="AF133" s="102"/>
      <c r="AG133" s="103"/>
      <c r="AH133" s="102"/>
      <c r="AI133" s="102"/>
      <c r="AJ133" s="102"/>
      <c r="AK133" s="102"/>
      <c r="AL133" s="102"/>
      <c r="AM133" s="102"/>
      <c r="AP133" s="102"/>
      <c r="AQ133" s="102"/>
      <c r="AR133" s="102"/>
      <c r="AS133" s="102"/>
    </row>
    <row r="134" spans="3:45">
      <c r="C134" s="102"/>
      <c r="D134" s="102"/>
      <c r="E134" s="102"/>
      <c r="F134" s="103"/>
      <c r="G134" s="102"/>
      <c r="H134" s="102"/>
      <c r="I134" s="102"/>
      <c r="J134" s="102"/>
      <c r="K134" s="102"/>
      <c r="L134" s="102"/>
      <c r="M134" s="102"/>
      <c r="N134" s="102"/>
      <c r="O134" s="103"/>
      <c r="P134" s="102"/>
      <c r="Q134" s="102"/>
      <c r="R134" s="102"/>
      <c r="S134" s="102"/>
      <c r="T134" s="102"/>
      <c r="U134" s="102"/>
      <c r="V134" s="102"/>
      <c r="W134" s="102"/>
      <c r="X134" s="103"/>
      <c r="Y134" s="102"/>
      <c r="Z134" s="102"/>
      <c r="AA134" s="102"/>
      <c r="AB134" s="102"/>
      <c r="AC134" s="102"/>
      <c r="AD134" s="102"/>
      <c r="AE134" s="102"/>
      <c r="AF134" s="102"/>
      <c r="AG134" s="103"/>
      <c r="AH134" s="102"/>
      <c r="AI134" s="102"/>
      <c r="AJ134" s="102"/>
      <c r="AK134" s="102"/>
      <c r="AL134" s="102"/>
      <c r="AM134" s="102"/>
      <c r="AP134" s="102"/>
      <c r="AQ134" s="102"/>
      <c r="AR134" s="102"/>
      <c r="AS134" s="102"/>
    </row>
    <row r="135" spans="3:45">
      <c r="C135" s="102"/>
      <c r="D135" s="102"/>
      <c r="E135" s="102"/>
      <c r="F135" s="103"/>
      <c r="G135" s="102"/>
      <c r="H135" s="102"/>
      <c r="I135" s="102"/>
      <c r="J135" s="102"/>
      <c r="K135" s="102"/>
      <c r="L135" s="102"/>
      <c r="M135" s="102"/>
      <c r="N135" s="102"/>
      <c r="O135" s="103"/>
      <c r="P135" s="102"/>
      <c r="Q135" s="102"/>
      <c r="R135" s="102"/>
      <c r="S135" s="102"/>
      <c r="T135" s="102"/>
      <c r="U135" s="102"/>
      <c r="V135" s="102"/>
      <c r="W135" s="102"/>
      <c r="X135" s="103"/>
      <c r="Y135" s="102"/>
      <c r="Z135" s="102"/>
      <c r="AA135" s="102"/>
      <c r="AB135" s="102"/>
      <c r="AC135" s="102"/>
      <c r="AD135" s="102"/>
      <c r="AE135" s="102"/>
      <c r="AF135" s="102"/>
      <c r="AG135" s="103"/>
      <c r="AH135" s="102"/>
      <c r="AI135" s="102"/>
      <c r="AJ135" s="102"/>
      <c r="AK135" s="102"/>
      <c r="AL135" s="102"/>
      <c r="AM135" s="102"/>
      <c r="AP135" s="102"/>
      <c r="AQ135" s="102"/>
      <c r="AR135" s="102"/>
      <c r="AS135" s="102"/>
    </row>
    <row r="136" spans="3:45">
      <c r="C136" s="102"/>
      <c r="D136" s="102"/>
      <c r="E136" s="102"/>
      <c r="F136" s="103"/>
      <c r="G136" s="102"/>
      <c r="H136" s="102"/>
      <c r="I136" s="102"/>
      <c r="J136" s="102"/>
      <c r="K136" s="102"/>
      <c r="L136" s="102"/>
      <c r="M136" s="102"/>
      <c r="N136" s="102"/>
      <c r="O136" s="103"/>
      <c r="P136" s="102"/>
      <c r="Q136" s="102"/>
      <c r="R136" s="102"/>
      <c r="S136" s="102"/>
      <c r="T136" s="102"/>
      <c r="U136" s="102"/>
      <c r="V136" s="102"/>
      <c r="W136" s="102"/>
      <c r="X136" s="103"/>
      <c r="Y136" s="102"/>
      <c r="Z136" s="102"/>
      <c r="AA136" s="102"/>
      <c r="AB136" s="102"/>
      <c r="AC136" s="102"/>
      <c r="AD136" s="102"/>
      <c r="AE136" s="102"/>
      <c r="AF136" s="102"/>
      <c r="AG136" s="103"/>
      <c r="AH136" s="102"/>
      <c r="AI136" s="102"/>
      <c r="AJ136" s="102"/>
      <c r="AK136" s="102"/>
      <c r="AL136" s="102"/>
      <c r="AM136" s="102"/>
      <c r="AP136" s="102"/>
      <c r="AQ136" s="102"/>
      <c r="AR136" s="102"/>
      <c r="AS136" s="102"/>
    </row>
    <row r="137" spans="3:45">
      <c r="C137" s="102"/>
      <c r="D137" s="102"/>
      <c r="E137" s="102"/>
      <c r="F137" s="103"/>
      <c r="G137" s="102"/>
      <c r="H137" s="102"/>
      <c r="I137" s="102"/>
      <c r="J137" s="102"/>
      <c r="K137" s="102"/>
      <c r="L137" s="102"/>
      <c r="M137" s="102"/>
      <c r="N137" s="102"/>
      <c r="O137" s="103"/>
      <c r="P137" s="102"/>
      <c r="Q137" s="102"/>
      <c r="R137" s="102"/>
      <c r="S137" s="102"/>
      <c r="T137" s="102"/>
      <c r="U137" s="102"/>
      <c r="V137" s="102"/>
      <c r="W137" s="102"/>
      <c r="X137" s="103"/>
      <c r="Y137" s="102"/>
      <c r="Z137" s="102"/>
      <c r="AA137" s="102"/>
      <c r="AB137" s="102"/>
      <c r="AC137" s="102"/>
      <c r="AD137" s="102"/>
      <c r="AE137" s="102"/>
      <c r="AF137" s="102"/>
      <c r="AG137" s="103"/>
      <c r="AH137" s="102"/>
      <c r="AI137" s="102"/>
      <c r="AJ137" s="102"/>
      <c r="AK137" s="102"/>
      <c r="AL137" s="102"/>
      <c r="AM137" s="102"/>
      <c r="AP137" s="102"/>
      <c r="AQ137" s="102"/>
      <c r="AR137" s="102"/>
      <c r="AS137" s="102"/>
    </row>
    <row r="138" spans="3:45">
      <c r="C138" s="102"/>
      <c r="D138" s="102"/>
      <c r="E138" s="102"/>
      <c r="F138" s="103"/>
      <c r="G138" s="102"/>
      <c r="H138" s="102"/>
      <c r="I138" s="102"/>
      <c r="J138" s="102"/>
      <c r="K138" s="102"/>
      <c r="L138" s="102"/>
      <c r="M138" s="102"/>
      <c r="N138" s="102"/>
      <c r="O138" s="103"/>
      <c r="P138" s="102"/>
      <c r="Q138" s="102"/>
      <c r="R138" s="102"/>
      <c r="S138" s="102"/>
      <c r="T138" s="102"/>
      <c r="U138" s="102"/>
      <c r="V138" s="102"/>
      <c r="W138" s="102"/>
      <c r="X138" s="103"/>
      <c r="Y138" s="102"/>
      <c r="Z138" s="102"/>
      <c r="AA138" s="102"/>
      <c r="AB138" s="102"/>
      <c r="AC138" s="102"/>
      <c r="AD138" s="102"/>
      <c r="AE138" s="102"/>
      <c r="AF138" s="102"/>
      <c r="AG138" s="103"/>
      <c r="AH138" s="102"/>
      <c r="AI138" s="102"/>
      <c r="AJ138" s="102"/>
      <c r="AK138" s="102"/>
      <c r="AL138" s="102"/>
      <c r="AM138" s="102"/>
      <c r="AP138" s="102"/>
      <c r="AQ138" s="102"/>
      <c r="AR138" s="102"/>
      <c r="AS138" s="102"/>
    </row>
    <row r="139" spans="3:45">
      <c r="C139" s="102"/>
      <c r="D139" s="102"/>
      <c r="E139" s="102"/>
      <c r="F139" s="103"/>
      <c r="G139" s="102"/>
      <c r="H139" s="102"/>
      <c r="I139" s="102"/>
      <c r="J139" s="102"/>
      <c r="K139" s="102"/>
      <c r="L139" s="102"/>
      <c r="M139" s="102"/>
      <c r="N139" s="102"/>
      <c r="O139" s="103"/>
      <c r="P139" s="102"/>
      <c r="Q139" s="102"/>
      <c r="R139" s="102"/>
      <c r="S139" s="102"/>
      <c r="T139" s="102"/>
      <c r="U139" s="102"/>
      <c r="V139" s="102"/>
      <c r="W139" s="102"/>
      <c r="X139" s="103"/>
      <c r="Y139" s="102"/>
      <c r="Z139" s="102"/>
      <c r="AA139" s="102"/>
      <c r="AB139" s="102"/>
      <c r="AC139" s="102"/>
      <c r="AD139" s="102"/>
      <c r="AE139" s="102"/>
      <c r="AF139" s="102"/>
      <c r="AG139" s="103"/>
      <c r="AH139" s="102"/>
      <c r="AI139" s="102"/>
      <c r="AJ139" s="102"/>
      <c r="AK139" s="102"/>
      <c r="AL139" s="102"/>
      <c r="AM139" s="102"/>
      <c r="AP139" s="102"/>
      <c r="AQ139" s="102"/>
      <c r="AR139" s="102"/>
      <c r="AS139" s="102"/>
    </row>
    <row r="140" spans="3:45">
      <c r="C140" s="102"/>
      <c r="D140" s="102"/>
      <c r="E140" s="102"/>
      <c r="F140" s="103"/>
      <c r="G140" s="102"/>
      <c r="H140" s="102"/>
      <c r="I140" s="102"/>
      <c r="J140" s="102"/>
      <c r="K140" s="102"/>
      <c r="L140" s="102"/>
      <c r="M140" s="102"/>
      <c r="N140" s="102"/>
      <c r="O140" s="103"/>
      <c r="P140" s="102"/>
      <c r="Q140" s="102"/>
      <c r="R140" s="102"/>
      <c r="S140" s="102"/>
      <c r="T140" s="102"/>
      <c r="U140" s="102"/>
      <c r="V140" s="102"/>
      <c r="W140" s="102"/>
      <c r="X140" s="103"/>
      <c r="Y140" s="102"/>
      <c r="Z140" s="102"/>
      <c r="AA140" s="102"/>
      <c r="AB140" s="102"/>
      <c r="AC140" s="102"/>
      <c r="AD140" s="102"/>
      <c r="AE140" s="102"/>
      <c r="AF140" s="102"/>
      <c r="AG140" s="103"/>
      <c r="AH140" s="102"/>
      <c r="AI140" s="102"/>
      <c r="AJ140" s="102"/>
      <c r="AK140" s="102"/>
      <c r="AL140" s="102"/>
      <c r="AM140" s="102"/>
      <c r="AP140" s="102"/>
      <c r="AQ140" s="102"/>
      <c r="AR140" s="102"/>
      <c r="AS140" s="102"/>
    </row>
    <row r="141" spans="3:45">
      <c r="C141" s="102"/>
      <c r="D141" s="102"/>
      <c r="E141" s="102"/>
      <c r="F141" s="103"/>
      <c r="G141" s="102"/>
      <c r="H141" s="102"/>
      <c r="I141" s="102"/>
      <c r="J141" s="102"/>
      <c r="K141" s="102"/>
      <c r="L141" s="102"/>
      <c r="M141" s="102"/>
      <c r="N141" s="102"/>
      <c r="O141" s="103"/>
      <c r="P141" s="102"/>
      <c r="Q141" s="102"/>
      <c r="R141" s="102"/>
      <c r="S141" s="102"/>
      <c r="T141" s="102"/>
      <c r="U141" s="102"/>
      <c r="V141" s="102"/>
      <c r="W141" s="102"/>
      <c r="X141" s="103"/>
      <c r="Y141" s="102"/>
      <c r="Z141" s="102"/>
      <c r="AA141" s="102"/>
      <c r="AB141" s="102"/>
      <c r="AC141" s="102"/>
      <c r="AD141" s="102"/>
      <c r="AE141" s="102"/>
      <c r="AF141" s="102"/>
      <c r="AG141" s="103"/>
      <c r="AH141" s="102"/>
      <c r="AI141" s="102"/>
      <c r="AJ141" s="102"/>
      <c r="AK141" s="102"/>
      <c r="AL141" s="102"/>
      <c r="AM141" s="102"/>
      <c r="AP141" s="102"/>
      <c r="AQ141" s="102"/>
      <c r="AR141" s="102"/>
      <c r="AS141" s="102"/>
    </row>
    <row r="142" spans="3:45">
      <c r="C142" s="102"/>
      <c r="D142" s="102"/>
      <c r="E142" s="102"/>
      <c r="F142" s="103"/>
      <c r="G142" s="102"/>
      <c r="H142" s="102"/>
      <c r="I142" s="102"/>
      <c r="J142" s="102"/>
      <c r="K142" s="102"/>
      <c r="L142" s="102"/>
      <c r="M142" s="102"/>
      <c r="N142" s="102"/>
      <c r="O142" s="103"/>
      <c r="P142" s="102"/>
      <c r="Q142" s="102"/>
      <c r="R142" s="102"/>
      <c r="S142" s="102"/>
      <c r="T142" s="102"/>
      <c r="U142" s="102"/>
      <c r="V142" s="102"/>
      <c r="W142" s="102"/>
      <c r="X142" s="103"/>
      <c r="Y142" s="102"/>
      <c r="Z142" s="102"/>
      <c r="AA142" s="102"/>
      <c r="AB142" s="102"/>
      <c r="AC142" s="102"/>
      <c r="AD142" s="102"/>
      <c r="AE142" s="102"/>
      <c r="AF142" s="102"/>
      <c r="AG142" s="103"/>
      <c r="AH142" s="102"/>
      <c r="AI142" s="102"/>
      <c r="AJ142" s="102"/>
      <c r="AK142" s="102"/>
      <c r="AL142" s="102"/>
      <c r="AM142" s="102"/>
      <c r="AP142" s="102"/>
      <c r="AQ142" s="102"/>
      <c r="AR142" s="102"/>
      <c r="AS142" s="102"/>
    </row>
    <row r="143" spans="3:45">
      <c r="C143" s="102"/>
      <c r="D143" s="102"/>
      <c r="E143" s="102"/>
      <c r="F143" s="103"/>
      <c r="G143" s="102"/>
      <c r="H143" s="102"/>
      <c r="I143" s="102"/>
      <c r="J143" s="102"/>
      <c r="K143" s="102"/>
      <c r="L143" s="102"/>
      <c r="M143" s="102"/>
      <c r="N143" s="102"/>
      <c r="O143" s="103"/>
      <c r="P143" s="102"/>
      <c r="Q143" s="102"/>
      <c r="R143" s="102"/>
      <c r="S143" s="102"/>
      <c r="T143" s="102"/>
      <c r="U143" s="102"/>
      <c r="V143" s="102"/>
      <c r="W143" s="102"/>
      <c r="X143" s="103"/>
      <c r="Y143" s="102"/>
      <c r="Z143" s="102"/>
      <c r="AA143" s="102"/>
      <c r="AB143" s="102"/>
      <c r="AC143" s="102"/>
      <c r="AD143" s="102"/>
      <c r="AE143" s="102"/>
      <c r="AF143" s="102"/>
      <c r="AG143" s="103"/>
      <c r="AH143" s="102"/>
      <c r="AI143" s="102"/>
      <c r="AJ143" s="102"/>
      <c r="AK143" s="102"/>
      <c r="AL143" s="102"/>
      <c r="AM143" s="102"/>
      <c r="AP143" s="102"/>
      <c r="AQ143" s="102"/>
      <c r="AR143" s="102"/>
      <c r="AS143" s="102"/>
    </row>
    <row r="144" spans="3:45">
      <c r="C144" s="102"/>
      <c r="D144" s="102"/>
      <c r="E144" s="102"/>
      <c r="F144" s="103"/>
      <c r="G144" s="102"/>
      <c r="H144" s="102"/>
      <c r="I144" s="102"/>
      <c r="J144" s="102"/>
      <c r="K144" s="102"/>
      <c r="L144" s="102"/>
      <c r="M144" s="102"/>
      <c r="N144" s="102"/>
      <c r="O144" s="103"/>
      <c r="P144" s="102"/>
      <c r="Q144" s="102"/>
      <c r="R144" s="102"/>
      <c r="S144" s="102"/>
      <c r="T144" s="102"/>
      <c r="U144" s="102"/>
      <c r="V144" s="102"/>
      <c r="W144" s="102"/>
      <c r="X144" s="103"/>
      <c r="Y144" s="102"/>
      <c r="Z144" s="102"/>
      <c r="AA144" s="102"/>
      <c r="AB144" s="102"/>
      <c r="AC144" s="102"/>
      <c r="AD144" s="102"/>
      <c r="AE144" s="102"/>
      <c r="AF144" s="102"/>
      <c r="AG144" s="103"/>
      <c r="AH144" s="102"/>
      <c r="AI144" s="102"/>
      <c r="AJ144" s="102"/>
      <c r="AK144" s="102"/>
      <c r="AL144" s="102"/>
      <c r="AM144" s="102"/>
      <c r="AP144" s="102"/>
      <c r="AQ144" s="102"/>
      <c r="AR144" s="102"/>
      <c r="AS144" s="102"/>
    </row>
    <row r="145" spans="3:45">
      <c r="C145" s="102"/>
      <c r="D145" s="102"/>
      <c r="E145" s="102"/>
      <c r="F145" s="103"/>
      <c r="G145" s="102"/>
      <c r="H145" s="102"/>
      <c r="I145" s="102"/>
      <c r="J145" s="102"/>
      <c r="K145" s="102"/>
      <c r="L145" s="102"/>
      <c r="M145" s="102"/>
      <c r="N145" s="102"/>
      <c r="O145" s="103"/>
      <c r="P145" s="102"/>
      <c r="Q145" s="102"/>
      <c r="R145" s="102"/>
      <c r="S145" s="102"/>
      <c r="T145" s="102"/>
      <c r="U145" s="102"/>
      <c r="V145" s="102"/>
      <c r="W145" s="102"/>
      <c r="X145" s="103"/>
      <c r="Y145" s="102"/>
      <c r="Z145" s="102"/>
      <c r="AA145" s="102"/>
      <c r="AB145" s="102"/>
      <c r="AC145" s="102"/>
      <c r="AD145" s="102"/>
      <c r="AE145" s="102"/>
      <c r="AF145" s="102"/>
      <c r="AG145" s="103"/>
      <c r="AH145" s="102"/>
      <c r="AI145" s="102"/>
      <c r="AJ145" s="102"/>
      <c r="AK145" s="102"/>
      <c r="AL145" s="102"/>
      <c r="AM145" s="102"/>
      <c r="AP145" s="102"/>
      <c r="AQ145" s="102"/>
      <c r="AR145" s="102"/>
      <c r="AS145" s="102"/>
    </row>
    <row r="146" spans="3:45">
      <c r="C146" s="102"/>
      <c r="D146" s="102"/>
      <c r="E146" s="102"/>
      <c r="F146" s="103"/>
      <c r="G146" s="102"/>
      <c r="H146" s="102"/>
      <c r="I146" s="102"/>
      <c r="J146" s="102"/>
      <c r="K146" s="102"/>
      <c r="L146" s="102"/>
      <c r="M146" s="102"/>
      <c r="N146" s="102"/>
      <c r="O146" s="103"/>
      <c r="P146" s="102"/>
      <c r="Q146" s="102"/>
      <c r="R146" s="102"/>
      <c r="S146" s="102"/>
      <c r="T146" s="102"/>
      <c r="U146" s="102"/>
      <c r="V146" s="102"/>
      <c r="W146" s="102"/>
      <c r="X146" s="103"/>
      <c r="Y146" s="102"/>
      <c r="Z146" s="102"/>
      <c r="AA146" s="102"/>
      <c r="AB146" s="102"/>
      <c r="AC146" s="102"/>
      <c r="AD146" s="102"/>
      <c r="AE146" s="102"/>
      <c r="AF146" s="102"/>
      <c r="AG146" s="103"/>
      <c r="AH146" s="102"/>
      <c r="AI146" s="102"/>
      <c r="AJ146" s="102"/>
      <c r="AK146" s="102"/>
      <c r="AL146" s="102"/>
      <c r="AM146" s="102"/>
      <c r="AP146" s="102"/>
      <c r="AQ146" s="102"/>
      <c r="AR146" s="102"/>
      <c r="AS146" s="102"/>
    </row>
    <row r="147" spans="3:45">
      <c r="C147" s="102"/>
      <c r="D147" s="102"/>
      <c r="E147" s="102"/>
      <c r="F147" s="103"/>
      <c r="G147" s="102"/>
      <c r="H147" s="102"/>
      <c r="I147" s="102"/>
      <c r="J147" s="102"/>
      <c r="K147" s="102"/>
      <c r="L147" s="102"/>
      <c r="M147" s="102"/>
      <c r="N147" s="102"/>
      <c r="O147" s="103"/>
      <c r="P147" s="102"/>
      <c r="Q147" s="102"/>
      <c r="R147" s="102"/>
      <c r="S147" s="102"/>
      <c r="T147" s="102"/>
      <c r="U147" s="102"/>
      <c r="V147" s="102"/>
      <c r="W147" s="102"/>
      <c r="X147" s="103"/>
      <c r="Y147" s="102"/>
      <c r="Z147" s="102"/>
      <c r="AA147" s="102"/>
      <c r="AB147" s="102"/>
      <c r="AC147" s="102"/>
      <c r="AD147" s="102"/>
      <c r="AE147" s="102"/>
      <c r="AF147" s="102"/>
      <c r="AG147" s="103"/>
      <c r="AH147" s="102"/>
      <c r="AI147" s="102"/>
      <c r="AJ147" s="102"/>
      <c r="AK147" s="102"/>
      <c r="AL147" s="102"/>
      <c r="AM147" s="102"/>
      <c r="AP147" s="102"/>
      <c r="AQ147" s="102"/>
      <c r="AR147" s="102"/>
      <c r="AS147" s="102"/>
    </row>
    <row r="148" spans="3:45">
      <c r="C148" s="102"/>
      <c r="D148" s="102"/>
      <c r="E148" s="102"/>
      <c r="F148" s="103"/>
      <c r="G148" s="102"/>
      <c r="H148" s="102"/>
      <c r="I148" s="102"/>
      <c r="J148" s="102"/>
      <c r="K148" s="102"/>
      <c r="L148" s="102"/>
      <c r="M148" s="102"/>
      <c r="N148" s="102"/>
      <c r="O148" s="103"/>
      <c r="P148" s="102"/>
      <c r="Q148" s="102"/>
      <c r="R148" s="102"/>
      <c r="S148" s="102"/>
      <c r="T148" s="102"/>
      <c r="U148" s="102"/>
      <c r="V148" s="102"/>
      <c r="W148" s="102"/>
      <c r="X148" s="103"/>
      <c r="Y148" s="102"/>
      <c r="Z148" s="102"/>
      <c r="AA148" s="102"/>
      <c r="AB148" s="102"/>
      <c r="AC148" s="102"/>
      <c r="AD148" s="102"/>
      <c r="AE148" s="102"/>
      <c r="AF148" s="102"/>
      <c r="AG148" s="103"/>
      <c r="AH148" s="102"/>
      <c r="AI148" s="102"/>
      <c r="AJ148" s="102"/>
      <c r="AK148" s="102"/>
      <c r="AL148" s="102"/>
      <c r="AM148" s="102"/>
      <c r="AP148" s="102"/>
      <c r="AQ148" s="102"/>
      <c r="AR148" s="102"/>
      <c r="AS148" s="102"/>
    </row>
    <row r="149" spans="3:45">
      <c r="C149" s="102"/>
      <c r="D149" s="102"/>
      <c r="E149" s="102"/>
      <c r="F149" s="103"/>
      <c r="G149" s="102"/>
      <c r="H149" s="102"/>
      <c r="I149" s="102"/>
      <c r="J149" s="102"/>
      <c r="K149" s="102"/>
      <c r="L149" s="102"/>
      <c r="M149" s="102"/>
      <c r="N149" s="102"/>
      <c r="O149" s="103"/>
      <c r="P149" s="102"/>
      <c r="Q149" s="102"/>
      <c r="R149" s="102"/>
      <c r="S149" s="102"/>
      <c r="T149" s="102"/>
      <c r="U149" s="102"/>
      <c r="V149" s="102"/>
      <c r="W149" s="102"/>
      <c r="X149" s="103"/>
      <c r="Y149" s="102"/>
      <c r="Z149" s="102"/>
      <c r="AA149" s="102"/>
      <c r="AB149" s="102"/>
      <c r="AC149" s="102"/>
      <c r="AD149" s="102"/>
      <c r="AE149" s="102"/>
      <c r="AF149" s="102"/>
      <c r="AG149" s="103"/>
      <c r="AH149" s="102"/>
      <c r="AI149" s="102"/>
      <c r="AJ149" s="102"/>
      <c r="AK149" s="102"/>
      <c r="AL149" s="102"/>
      <c r="AM149" s="102"/>
      <c r="AP149" s="102"/>
      <c r="AQ149" s="102"/>
      <c r="AR149" s="102"/>
      <c r="AS149" s="102"/>
    </row>
    <row r="150" spans="3:45">
      <c r="C150" s="102"/>
      <c r="D150" s="102"/>
      <c r="E150" s="102"/>
      <c r="F150" s="103"/>
      <c r="G150" s="102"/>
      <c r="H150" s="102"/>
      <c r="I150" s="102"/>
      <c r="J150" s="102"/>
      <c r="K150" s="102"/>
      <c r="L150" s="102"/>
      <c r="M150" s="102"/>
      <c r="N150" s="102"/>
      <c r="O150" s="103"/>
      <c r="P150" s="102"/>
      <c r="Q150" s="102"/>
      <c r="R150" s="102"/>
      <c r="S150" s="102"/>
      <c r="T150" s="102"/>
      <c r="U150" s="102"/>
      <c r="V150" s="102"/>
      <c r="W150" s="102"/>
      <c r="X150" s="103"/>
      <c r="Y150" s="102"/>
      <c r="Z150" s="102"/>
      <c r="AA150" s="102"/>
      <c r="AB150" s="102"/>
      <c r="AC150" s="102"/>
      <c r="AD150" s="102"/>
      <c r="AE150" s="102"/>
      <c r="AF150" s="102"/>
      <c r="AG150" s="103"/>
      <c r="AH150" s="102"/>
      <c r="AI150" s="102"/>
      <c r="AJ150" s="102"/>
      <c r="AK150" s="102"/>
      <c r="AL150" s="102"/>
      <c r="AM150" s="102"/>
      <c r="AP150" s="102"/>
      <c r="AQ150" s="102"/>
      <c r="AR150" s="102"/>
      <c r="AS150" s="102"/>
    </row>
    <row r="151" spans="3:45">
      <c r="C151" s="102"/>
      <c r="D151" s="102"/>
      <c r="E151" s="102"/>
      <c r="F151" s="103"/>
      <c r="G151" s="102"/>
      <c r="H151" s="102"/>
      <c r="I151" s="102"/>
      <c r="J151" s="102"/>
      <c r="K151" s="102"/>
      <c r="L151" s="102"/>
      <c r="M151" s="102"/>
      <c r="N151" s="102"/>
      <c r="O151" s="103"/>
      <c r="P151" s="102"/>
      <c r="Q151" s="102"/>
      <c r="R151" s="102"/>
      <c r="S151" s="102"/>
      <c r="T151" s="102"/>
      <c r="U151" s="102"/>
      <c r="V151" s="102"/>
      <c r="W151" s="102"/>
      <c r="X151" s="103"/>
      <c r="Y151" s="102"/>
      <c r="Z151" s="102"/>
      <c r="AA151" s="102"/>
      <c r="AB151" s="102"/>
      <c r="AC151" s="102"/>
      <c r="AD151" s="102"/>
      <c r="AE151" s="102"/>
      <c r="AF151" s="102"/>
      <c r="AG151" s="103"/>
      <c r="AH151" s="102"/>
      <c r="AI151" s="102"/>
      <c r="AJ151" s="102"/>
      <c r="AK151" s="102"/>
      <c r="AL151" s="102"/>
      <c r="AM151" s="102"/>
      <c r="AP151" s="102"/>
      <c r="AQ151" s="102"/>
      <c r="AR151" s="102"/>
      <c r="AS151" s="102"/>
    </row>
    <row r="152" spans="3:45">
      <c r="C152" s="102"/>
      <c r="D152" s="102"/>
      <c r="E152" s="102"/>
      <c r="F152" s="103"/>
      <c r="G152" s="102"/>
      <c r="H152" s="102"/>
      <c r="I152" s="102"/>
      <c r="J152" s="102"/>
      <c r="K152" s="102"/>
      <c r="L152" s="102"/>
      <c r="M152" s="102"/>
      <c r="N152" s="102"/>
      <c r="O152" s="103"/>
      <c r="P152" s="102"/>
      <c r="Q152" s="102"/>
      <c r="R152" s="102"/>
      <c r="S152" s="102"/>
      <c r="T152" s="102"/>
      <c r="U152" s="102"/>
      <c r="V152" s="102"/>
      <c r="W152" s="102"/>
      <c r="X152" s="103"/>
      <c r="Y152" s="102"/>
      <c r="Z152" s="102"/>
      <c r="AA152" s="102"/>
      <c r="AB152" s="102"/>
      <c r="AC152" s="102"/>
      <c r="AD152" s="102"/>
      <c r="AE152" s="102"/>
      <c r="AF152" s="102"/>
      <c r="AG152" s="103"/>
      <c r="AH152" s="102"/>
      <c r="AI152" s="102"/>
      <c r="AJ152" s="102"/>
      <c r="AK152" s="102"/>
      <c r="AL152" s="102"/>
      <c r="AM152" s="102"/>
      <c r="AP152" s="102"/>
      <c r="AQ152" s="102"/>
      <c r="AR152" s="102"/>
      <c r="AS152" s="102"/>
    </row>
    <row r="153" spans="3:45">
      <c r="C153" s="102"/>
      <c r="D153" s="102"/>
      <c r="E153" s="102"/>
      <c r="F153" s="103"/>
      <c r="G153" s="102"/>
      <c r="H153" s="102"/>
      <c r="I153" s="102"/>
      <c r="J153" s="102"/>
      <c r="K153" s="102"/>
      <c r="L153" s="102"/>
      <c r="M153" s="102"/>
      <c r="N153" s="102"/>
      <c r="O153" s="103"/>
      <c r="P153" s="102"/>
      <c r="Q153" s="102"/>
      <c r="R153" s="102"/>
      <c r="S153" s="102"/>
      <c r="T153" s="102"/>
      <c r="U153" s="102"/>
      <c r="V153" s="102"/>
      <c r="W153" s="102"/>
      <c r="X153" s="103"/>
      <c r="Y153" s="102"/>
      <c r="Z153" s="102"/>
      <c r="AA153" s="102"/>
      <c r="AB153" s="102"/>
      <c r="AC153" s="102"/>
      <c r="AD153" s="102"/>
      <c r="AE153" s="102"/>
      <c r="AF153" s="102"/>
      <c r="AG153" s="103"/>
      <c r="AH153" s="102"/>
      <c r="AI153" s="102"/>
      <c r="AJ153" s="102"/>
      <c r="AK153" s="102"/>
      <c r="AL153" s="102"/>
      <c r="AM153" s="102"/>
      <c r="AP153" s="102"/>
      <c r="AQ153" s="102"/>
      <c r="AR153" s="102"/>
      <c r="AS153" s="102"/>
    </row>
    <row r="154" spans="3:45">
      <c r="C154" s="102"/>
      <c r="D154" s="102"/>
      <c r="E154" s="102"/>
      <c r="F154" s="103"/>
      <c r="G154" s="102"/>
      <c r="H154" s="102"/>
      <c r="I154" s="102"/>
      <c r="J154" s="102"/>
      <c r="K154" s="102"/>
      <c r="L154" s="102"/>
      <c r="M154" s="102"/>
      <c r="N154" s="102"/>
      <c r="O154" s="103"/>
      <c r="P154" s="102"/>
      <c r="Q154" s="102"/>
      <c r="R154" s="102"/>
      <c r="S154" s="102"/>
      <c r="T154" s="102"/>
      <c r="U154" s="102"/>
      <c r="V154" s="102"/>
      <c r="W154" s="102"/>
      <c r="X154" s="103"/>
      <c r="Y154" s="102"/>
      <c r="Z154" s="102"/>
      <c r="AA154" s="102"/>
      <c r="AB154" s="102"/>
      <c r="AC154" s="102"/>
      <c r="AD154" s="102"/>
      <c r="AE154" s="102"/>
      <c r="AF154" s="102"/>
      <c r="AG154" s="103"/>
      <c r="AH154" s="102"/>
      <c r="AI154" s="102"/>
      <c r="AJ154" s="102"/>
      <c r="AK154" s="102"/>
      <c r="AL154" s="102"/>
      <c r="AM154" s="102"/>
      <c r="AP154" s="102"/>
      <c r="AQ154" s="102"/>
      <c r="AR154" s="102"/>
      <c r="AS154" s="102"/>
    </row>
    <row r="155" spans="3:45">
      <c r="C155" s="102"/>
      <c r="D155" s="102"/>
      <c r="E155" s="102"/>
      <c r="F155" s="103"/>
      <c r="G155" s="102"/>
      <c r="H155" s="102"/>
      <c r="I155" s="102"/>
      <c r="J155" s="102"/>
      <c r="K155" s="102"/>
      <c r="L155" s="102"/>
      <c r="M155" s="102"/>
      <c r="N155" s="102"/>
      <c r="O155" s="103"/>
      <c r="P155" s="102"/>
      <c r="Q155" s="102"/>
      <c r="R155" s="102"/>
      <c r="S155" s="102"/>
      <c r="T155" s="102"/>
      <c r="U155" s="102"/>
      <c r="V155" s="102"/>
      <c r="W155" s="102"/>
      <c r="X155" s="103"/>
      <c r="Y155" s="102"/>
      <c r="Z155" s="102"/>
      <c r="AA155" s="102"/>
      <c r="AB155" s="102"/>
      <c r="AC155" s="102"/>
      <c r="AD155" s="102"/>
      <c r="AE155" s="102"/>
      <c r="AF155" s="102"/>
      <c r="AG155" s="103"/>
      <c r="AH155" s="102"/>
      <c r="AI155" s="102"/>
      <c r="AJ155" s="102"/>
      <c r="AK155" s="102"/>
      <c r="AL155" s="102"/>
      <c r="AM155" s="102"/>
      <c r="AP155" s="102"/>
      <c r="AQ155" s="102"/>
      <c r="AR155" s="102"/>
      <c r="AS155" s="102"/>
    </row>
    <row r="156" spans="3:45">
      <c r="C156" s="102"/>
      <c r="D156" s="102"/>
      <c r="E156" s="102"/>
      <c r="F156" s="103"/>
      <c r="G156" s="102"/>
      <c r="H156" s="102"/>
      <c r="I156" s="102"/>
      <c r="J156" s="102"/>
      <c r="K156" s="102"/>
      <c r="L156" s="102"/>
      <c r="M156" s="102"/>
      <c r="N156" s="102"/>
      <c r="O156" s="103"/>
      <c r="P156" s="102"/>
      <c r="Q156" s="102"/>
      <c r="R156" s="102"/>
      <c r="S156" s="102"/>
      <c r="T156" s="102"/>
      <c r="U156" s="102"/>
      <c r="V156" s="102"/>
      <c r="W156" s="102"/>
      <c r="X156" s="103"/>
      <c r="Y156" s="102"/>
      <c r="Z156" s="102"/>
      <c r="AA156" s="102"/>
      <c r="AB156" s="102"/>
      <c r="AC156" s="102"/>
      <c r="AD156" s="102"/>
      <c r="AE156" s="102"/>
      <c r="AF156" s="102"/>
      <c r="AG156" s="103"/>
      <c r="AH156" s="102"/>
      <c r="AI156" s="102"/>
      <c r="AJ156" s="102"/>
      <c r="AK156" s="102"/>
      <c r="AL156" s="102"/>
      <c r="AM156" s="102"/>
      <c r="AP156" s="102"/>
      <c r="AQ156" s="102"/>
      <c r="AR156" s="102"/>
      <c r="AS156" s="102"/>
    </row>
    <row r="157" spans="3:45">
      <c r="C157" s="102"/>
      <c r="D157" s="102"/>
      <c r="E157" s="102"/>
      <c r="F157" s="103"/>
      <c r="G157" s="102"/>
      <c r="H157" s="102"/>
      <c r="I157" s="102"/>
      <c r="J157" s="102"/>
      <c r="K157" s="102"/>
      <c r="L157" s="102"/>
      <c r="M157" s="102"/>
      <c r="N157" s="102"/>
      <c r="O157" s="103"/>
      <c r="P157" s="102"/>
      <c r="Q157" s="102"/>
      <c r="R157" s="102"/>
      <c r="S157" s="102"/>
      <c r="T157" s="102"/>
      <c r="U157" s="102"/>
      <c r="V157" s="102"/>
      <c r="W157" s="102"/>
      <c r="X157" s="103"/>
      <c r="Y157" s="102"/>
      <c r="Z157" s="102"/>
      <c r="AA157" s="102"/>
      <c r="AB157" s="102"/>
      <c r="AC157" s="102"/>
      <c r="AD157" s="102"/>
      <c r="AE157" s="102"/>
      <c r="AF157" s="102"/>
      <c r="AG157" s="103"/>
      <c r="AH157" s="102"/>
      <c r="AI157" s="102"/>
      <c r="AJ157" s="102"/>
      <c r="AK157" s="102"/>
      <c r="AL157" s="102"/>
      <c r="AM157" s="102"/>
      <c r="AP157" s="102"/>
      <c r="AQ157" s="102"/>
      <c r="AR157" s="102"/>
      <c r="AS157" s="102"/>
    </row>
    <row r="158" spans="3:45">
      <c r="C158" s="102"/>
      <c r="D158" s="102"/>
      <c r="E158" s="102"/>
      <c r="F158" s="103"/>
      <c r="G158" s="102"/>
      <c r="H158" s="102"/>
      <c r="I158" s="102"/>
      <c r="J158" s="102"/>
      <c r="K158" s="102"/>
      <c r="L158" s="102"/>
      <c r="M158" s="102"/>
      <c r="N158" s="102"/>
      <c r="O158" s="103"/>
      <c r="P158" s="102"/>
      <c r="Q158" s="102"/>
      <c r="R158" s="102"/>
      <c r="S158" s="102"/>
      <c r="T158" s="102"/>
      <c r="U158" s="102"/>
      <c r="V158" s="102"/>
      <c r="W158" s="102"/>
      <c r="X158" s="103"/>
      <c r="Y158" s="102"/>
      <c r="Z158" s="102"/>
      <c r="AA158" s="102"/>
      <c r="AB158" s="102"/>
      <c r="AC158" s="102"/>
      <c r="AD158" s="102"/>
      <c r="AE158" s="102"/>
      <c r="AF158" s="102"/>
      <c r="AG158" s="103"/>
      <c r="AH158" s="102"/>
      <c r="AI158" s="102"/>
      <c r="AJ158" s="102"/>
      <c r="AK158" s="102"/>
      <c r="AL158" s="102"/>
      <c r="AM158" s="102"/>
      <c r="AP158" s="102"/>
      <c r="AQ158" s="102"/>
      <c r="AR158" s="102"/>
      <c r="AS158" s="102"/>
    </row>
    <row r="159" spans="3:45">
      <c r="C159" s="102"/>
      <c r="D159" s="102"/>
      <c r="E159" s="102"/>
      <c r="F159" s="103"/>
      <c r="G159" s="102"/>
      <c r="H159" s="102"/>
      <c r="I159" s="102"/>
      <c r="J159" s="102"/>
      <c r="K159" s="102"/>
      <c r="L159" s="102"/>
      <c r="M159" s="102"/>
      <c r="N159" s="102"/>
      <c r="O159" s="103"/>
      <c r="P159" s="102"/>
      <c r="Q159" s="102"/>
      <c r="R159" s="102"/>
      <c r="S159" s="102"/>
      <c r="T159" s="102"/>
      <c r="U159" s="102"/>
      <c r="V159" s="102"/>
      <c r="W159" s="102"/>
      <c r="X159" s="103"/>
      <c r="Y159" s="102"/>
      <c r="Z159" s="102"/>
      <c r="AA159" s="102"/>
      <c r="AB159" s="102"/>
      <c r="AC159" s="102"/>
      <c r="AD159" s="102"/>
      <c r="AE159" s="102"/>
      <c r="AF159" s="102"/>
      <c r="AG159" s="103"/>
      <c r="AH159" s="102"/>
      <c r="AI159" s="102"/>
      <c r="AJ159" s="102"/>
      <c r="AK159" s="102"/>
      <c r="AL159" s="102"/>
      <c r="AM159" s="102"/>
      <c r="AP159" s="102"/>
      <c r="AQ159" s="102"/>
      <c r="AR159" s="102"/>
      <c r="AS159" s="102"/>
    </row>
    <row r="160" spans="3:45">
      <c r="C160" s="102"/>
      <c r="D160" s="102"/>
      <c r="E160" s="102"/>
      <c r="F160" s="103"/>
      <c r="G160" s="102"/>
      <c r="H160" s="102"/>
      <c r="I160" s="102"/>
      <c r="J160" s="102"/>
      <c r="K160" s="102"/>
      <c r="L160" s="102"/>
      <c r="M160" s="102"/>
      <c r="N160" s="102"/>
      <c r="O160" s="103"/>
      <c r="P160" s="102"/>
      <c r="Q160" s="102"/>
      <c r="R160" s="102"/>
      <c r="S160" s="102"/>
      <c r="T160" s="102"/>
      <c r="U160" s="102"/>
      <c r="V160" s="102"/>
      <c r="W160" s="102"/>
      <c r="X160" s="103"/>
      <c r="Y160" s="102"/>
      <c r="Z160" s="102"/>
      <c r="AA160" s="102"/>
      <c r="AB160" s="102"/>
      <c r="AC160" s="102"/>
      <c r="AD160" s="102"/>
      <c r="AE160" s="102"/>
      <c r="AF160" s="102"/>
      <c r="AG160" s="103"/>
      <c r="AH160" s="102"/>
      <c r="AI160" s="102"/>
      <c r="AJ160" s="102"/>
      <c r="AK160" s="102"/>
      <c r="AL160" s="102"/>
      <c r="AM160" s="102"/>
      <c r="AP160" s="102"/>
      <c r="AQ160" s="102"/>
      <c r="AR160" s="102"/>
      <c r="AS160" s="102"/>
    </row>
    <row r="161" spans="3:45">
      <c r="C161" s="102"/>
      <c r="D161" s="102"/>
      <c r="E161" s="102"/>
      <c r="F161" s="103"/>
      <c r="G161" s="102"/>
      <c r="H161" s="102"/>
      <c r="I161" s="102"/>
      <c r="J161" s="102"/>
      <c r="K161" s="102"/>
      <c r="L161" s="102"/>
      <c r="M161" s="102"/>
      <c r="N161" s="102"/>
      <c r="O161" s="103"/>
      <c r="P161" s="102"/>
      <c r="Q161" s="102"/>
      <c r="R161" s="102"/>
      <c r="S161" s="102"/>
      <c r="T161" s="102"/>
      <c r="U161" s="102"/>
      <c r="V161" s="102"/>
      <c r="W161" s="102"/>
      <c r="X161" s="103"/>
      <c r="Y161" s="102"/>
      <c r="Z161" s="102"/>
      <c r="AA161" s="102"/>
      <c r="AB161" s="102"/>
      <c r="AC161" s="102"/>
      <c r="AD161" s="102"/>
      <c r="AE161" s="102"/>
      <c r="AF161" s="102"/>
      <c r="AG161" s="103"/>
      <c r="AH161" s="102"/>
      <c r="AI161" s="102"/>
      <c r="AJ161" s="102"/>
      <c r="AK161" s="102"/>
      <c r="AL161" s="102"/>
      <c r="AM161" s="102"/>
      <c r="AP161" s="102"/>
      <c r="AQ161" s="102"/>
      <c r="AR161" s="102"/>
      <c r="AS161" s="102"/>
    </row>
    <row r="162" spans="3:45">
      <c r="C162" s="102"/>
      <c r="D162" s="102"/>
      <c r="E162" s="102"/>
      <c r="F162" s="103"/>
      <c r="G162" s="102"/>
      <c r="H162" s="102"/>
      <c r="I162" s="102"/>
      <c r="J162" s="102"/>
      <c r="K162" s="102"/>
      <c r="L162" s="102"/>
      <c r="M162" s="102"/>
      <c r="N162" s="102"/>
      <c r="O162" s="103"/>
      <c r="P162" s="102"/>
      <c r="Q162" s="102"/>
      <c r="R162" s="102"/>
      <c r="S162" s="102"/>
      <c r="T162" s="102"/>
      <c r="U162" s="102"/>
      <c r="V162" s="102"/>
      <c r="W162" s="102"/>
      <c r="X162" s="103"/>
      <c r="Y162" s="102"/>
      <c r="Z162" s="102"/>
      <c r="AA162" s="102"/>
      <c r="AB162" s="102"/>
      <c r="AC162" s="102"/>
      <c r="AD162" s="102"/>
      <c r="AE162" s="102"/>
      <c r="AF162" s="102"/>
      <c r="AG162" s="103"/>
      <c r="AH162" s="102"/>
      <c r="AI162" s="102"/>
      <c r="AJ162" s="102"/>
      <c r="AK162" s="102"/>
      <c r="AL162" s="102"/>
      <c r="AM162" s="102"/>
      <c r="AP162" s="102"/>
      <c r="AQ162" s="102"/>
      <c r="AR162" s="102"/>
      <c r="AS162" s="102"/>
    </row>
    <row r="163" spans="3:45">
      <c r="C163" s="102"/>
      <c r="D163" s="102"/>
      <c r="E163" s="102"/>
      <c r="F163" s="103"/>
      <c r="G163" s="102"/>
      <c r="H163" s="102"/>
      <c r="I163" s="102"/>
      <c r="J163" s="102"/>
      <c r="K163" s="102"/>
      <c r="L163" s="102"/>
      <c r="M163" s="102"/>
      <c r="N163" s="102"/>
      <c r="O163" s="103"/>
      <c r="P163" s="102"/>
      <c r="Q163" s="102"/>
      <c r="R163" s="102"/>
      <c r="S163" s="102"/>
      <c r="T163" s="102"/>
      <c r="U163" s="102"/>
      <c r="V163" s="102"/>
      <c r="W163" s="102"/>
      <c r="X163" s="103"/>
      <c r="Y163" s="102"/>
      <c r="Z163" s="102"/>
      <c r="AA163" s="102"/>
      <c r="AB163" s="102"/>
      <c r="AC163" s="102"/>
      <c r="AD163" s="102"/>
      <c r="AE163" s="102"/>
      <c r="AF163" s="102"/>
      <c r="AG163" s="103"/>
      <c r="AH163" s="102"/>
      <c r="AI163" s="102"/>
      <c r="AJ163" s="102"/>
      <c r="AK163" s="102"/>
      <c r="AL163" s="102"/>
      <c r="AM163" s="102"/>
      <c r="AP163" s="102"/>
      <c r="AQ163" s="102"/>
      <c r="AR163" s="102"/>
      <c r="AS163" s="102"/>
    </row>
    <row r="164" spans="3:45">
      <c r="C164" s="102"/>
      <c r="D164" s="102"/>
      <c r="E164" s="102"/>
      <c r="F164" s="103"/>
      <c r="G164" s="102"/>
      <c r="H164" s="102"/>
      <c r="I164" s="102"/>
      <c r="J164" s="102"/>
      <c r="K164" s="102"/>
      <c r="L164" s="102"/>
      <c r="M164" s="102"/>
      <c r="N164" s="102"/>
      <c r="O164" s="103"/>
      <c r="P164" s="102"/>
      <c r="Q164" s="102"/>
      <c r="R164" s="102"/>
      <c r="S164" s="102"/>
      <c r="T164" s="102"/>
      <c r="U164" s="102"/>
      <c r="V164" s="102"/>
      <c r="W164" s="102"/>
      <c r="X164" s="103"/>
      <c r="Y164" s="102"/>
      <c r="Z164" s="102"/>
      <c r="AA164" s="102"/>
      <c r="AB164" s="102"/>
      <c r="AC164" s="102"/>
      <c r="AD164" s="102"/>
      <c r="AE164" s="102"/>
      <c r="AF164" s="102"/>
      <c r="AG164" s="103"/>
      <c r="AH164" s="102"/>
      <c r="AI164" s="102"/>
      <c r="AJ164" s="102"/>
      <c r="AK164" s="102"/>
      <c r="AL164" s="102"/>
      <c r="AM164" s="102"/>
      <c r="AP164" s="102"/>
      <c r="AQ164" s="102"/>
      <c r="AR164" s="102"/>
      <c r="AS164" s="102"/>
    </row>
    <row r="165" spans="3:45">
      <c r="C165" s="102"/>
      <c r="D165" s="102"/>
      <c r="E165" s="102"/>
      <c r="F165" s="103"/>
      <c r="G165" s="102"/>
      <c r="H165" s="102"/>
      <c r="I165" s="102"/>
      <c r="J165" s="102"/>
      <c r="K165" s="102"/>
      <c r="L165" s="102"/>
      <c r="M165" s="102"/>
      <c r="N165" s="102"/>
      <c r="O165" s="103"/>
      <c r="P165" s="102"/>
      <c r="Q165" s="102"/>
      <c r="R165" s="102"/>
      <c r="S165" s="102"/>
      <c r="T165" s="102"/>
      <c r="U165" s="102"/>
      <c r="V165" s="102"/>
      <c r="W165" s="102"/>
      <c r="X165" s="103"/>
      <c r="Y165" s="102"/>
      <c r="Z165" s="102"/>
      <c r="AA165" s="102"/>
      <c r="AB165" s="102"/>
      <c r="AC165" s="102"/>
      <c r="AD165" s="102"/>
      <c r="AE165" s="102"/>
      <c r="AF165" s="102"/>
      <c r="AG165" s="103"/>
      <c r="AH165" s="102"/>
      <c r="AI165" s="102"/>
      <c r="AJ165" s="102"/>
      <c r="AK165" s="102"/>
      <c r="AL165" s="102"/>
      <c r="AM165" s="102"/>
      <c r="AP165" s="102"/>
      <c r="AQ165" s="102"/>
      <c r="AR165" s="102"/>
      <c r="AS165" s="102"/>
    </row>
    <row r="166" spans="3:45">
      <c r="C166" s="102"/>
      <c r="D166" s="102"/>
      <c r="E166" s="102"/>
      <c r="F166" s="103"/>
      <c r="G166" s="102"/>
      <c r="H166" s="102"/>
      <c r="I166" s="102"/>
      <c r="J166" s="102"/>
      <c r="K166" s="102"/>
      <c r="L166" s="102"/>
      <c r="M166" s="102"/>
      <c r="N166" s="102"/>
      <c r="O166" s="103"/>
      <c r="P166" s="102"/>
      <c r="Q166" s="102"/>
      <c r="R166" s="102"/>
      <c r="S166" s="102"/>
      <c r="T166" s="102"/>
      <c r="U166" s="102"/>
      <c r="V166" s="102"/>
      <c r="W166" s="102"/>
      <c r="X166" s="103"/>
      <c r="Y166" s="102"/>
      <c r="Z166" s="102"/>
      <c r="AA166" s="102"/>
      <c r="AB166" s="102"/>
      <c r="AC166" s="102"/>
      <c r="AD166" s="102"/>
      <c r="AE166" s="102"/>
      <c r="AF166" s="102"/>
      <c r="AG166" s="103"/>
      <c r="AH166" s="102"/>
      <c r="AI166" s="102"/>
      <c r="AJ166" s="102"/>
      <c r="AK166" s="102"/>
      <c r="AL166" s="102"/>
      <c r="AM166" s="102"/>
      <c r="AP166" s="102"/>
      <c r="AQ166" s="102"/>
      <c r="AR166" s="102"/>
      <c r="AS166" s="102"/>
    </row>
    <row r="167" spans="3:45">
      <c r="C167" s="102"/>
      <c r="D167" s="102"/>
      <c r="E167" s="102"/>
      <c r="F167" s="103"/>
      <c r="G167" s="102"/>
      <c r="H167" s="102"/>
      <c r="I167" s="102"/>
      <c r="J167" s="102"/>
      <c r="K167" s="102"/>
      <c r="L167" s="102"/>
      <c r="M167" s="102"/>
      <c r="N167" s="102"/>
      <c r="O167" s="103"/>
      <c r="P167" s="102"/>
      <c r="Q167" s="102"/>
      <c r="R167" s="102"/>
      <c r="S167" s="102"/>
      <c r="T167" s="102"/>
      <c r="U167" s="102"/>
      <c r="V167" s="102"/>
      <c r="W167" s="102"/>
      <c r="X167" s="103"/>
      <c r="Y167" s="102"/>
      <c r="Z167" s="102"/>
      <c r="AA167" s="102"/>
      <c r="AB167" s="102"/>
      <c r="AC167" s="102"/>
      <c r="AD167" s="102"/>
      <c r="AE167" s="102"/>
      <c r="AF167" s="102"/>
      <c r="AG167" s="103"/>
      <c r="AH167" s="102"/>
      <c r="AI167" s="102"/>
      <c r="AJ167" s="102"/>
      <c r="AK167" s="102"/>
      <c r="AL167" s="102"/>
      <c r="AM167" s="102"/>
      <c r="AP167" s="102"/>
      <c r="AQ167" s="102"/>
      <c r="AR167" s="102"/>
      <c r="AS167" s="102"/>
    </row>
    <row r="168" spans="3:45">
      <c r="C168" s="102"/>
      <c r="D168" s="102"/>
      <c r="E168" s="102"/>
      <c r="F168" s="103"/>
      <c r="G168" s="102"/>
      <c r="H168" s="102"/>
      <c r="I168" s="102"/>
      <c r="J168" s="102"/>
      <c r="K168" s="102"/>
      <c r="L168" s="102"/>
      <c r="M168" s="102"/>
      <c r="N168" s="102"/>
      <c r="O168" s="103"/>
      <c r="P168" s="102"/>
      <c r="Q168" s="102"/>
      <c r="R168" s="102"/>
      <c r="S168" s="102"/>
      <c r="T168" s="102"/>
      <c r="U168" s="102"/>
      <c r="V168" s="102"/>
      <c r="W168" s="102"/>
      <c r="X168" s="103"/>
      <c r="Y168" s="102"/>
      <c r="Z168" s="102"/>
      <c r="AA168" s="102"/>
      <c r="AB168" s="102"/>
      <c r="AC168" s="102"/>
      <c r="AD168" s="102"/>
      <c r="AE168" s="102"/>
      <c r="AF168" s="102"/>
      <c r="AG168" s="103"/>
      <c r="AH168" s="102"/>
      <c r="AI168" s="102"/>
      <c r="AJ168" s="102"/>
      <c r="AK168" s="102"/>
      <c r="AL168" s="102"/>
      <c r="AM168" s="102"/>
      <c r="AP168" s="102"/>
      <c r="AQ168" s="102"/>
      <c r="AR168" s="102"/>
      <c r="AS168" s="102"/>
    </row>
    <row r="169" spans="3:45">
      <c r="C169" s="102"/>
      <c r="D169" s="102"/>
      <c r="E169" s="102"/>
      <c r="F169" s="103"/>
      <c r="G169" s="102"/>
      <c r="H169" s="102"/>
      <c r="I169" s="102"/>
      <c r="J169" s="102"/>
      <c r="K169" s="102"/>
      <c r="L169" s="102"/>
      <c r="M169" s="102"/>
      <c r="N169" s="102"/>
      <c r="O169" s="103"/>
      <c r="P169" s="102"/>
      <c r="Q169" s="102"/>
      <c r="R169" s="102"/>
      <c r="S169" s="102"/>
      <c r="T169" s="102"/>
      <c r="U169" s="102"/>
      <c r="V169" s="102"/>
      <c r="W169" s="102"/>
      <c r="X169" s="103"/>
      <c r="Y169" s="102"/>
      <c r="Z169" s="102"/>
      <c r="AA169" s="102"/>
      <c r="AB169" s="102"/>
      <c r="AC169" s="102"/>
      <c r="AD169" s="102"/>
      <c r="AE169" s="102"/>
      <c r="AF169" s="102"/>
      <c r="AG169" s="103"/>
      <c r="AH169" s="102"/>
      <c r="AI169" s="102"/>
      <c r="AJ169" s="102"/>
      <c r="AK169" s="102"/>
      <c r="AL169" s="102"/>
      <c r="AM169" s="102"/>
      <c r="AP169" s="102"/>
      <c r="AQ169" s="102"/>
      <c r="AR169" s="102"/>
      <c r="AS169" s="102"/>
    </row>
    <row r="170" spans="3:45">
      <c r="C170" s="102"/>
      <c r="D170" s="102"/>
      <c r="E170" s="102"/>
      <c r="F170" s="103"/>
      <c r="G170" s="102"/>
      <c r="H170" s="102"/>
      <c r="I170" s="102"/>
      <c r="J170" s="102"/>
      <c r="K170" s="102"/>
      <c r="L170" s="102"/>
      <c r="M170" s="102"/>
      <c r="N170" s="102"/>
      <c r="O170" s="103"/>
      <c r="P170" s="102"/>
      <c r="Q170" s="102"/>
      <c r="R170" s="102"/>
      <c r="S170" s="102"/>
      <c r="T170" s="102"/>
      <c r="U170" s="102"/>
      <c r="V170" s="102"/>
      <c r="W170" s="102"/>
      <c r="X170" s="103"/>
      <c r="Y170" s="102"/>
      <c r="Z170" s="102"/>
      <c r="AA170" s="102"/>
      <c r="AB170" s="102"/>
      <c r="AC170" s="102"/>
      <c r="AD170" s="102"/>
      <c r="AE170" s="102"/>
      <c r="AF170" s="102"/>
      <c r="AG170" s="103"/>
      <c r="AH170" s="102"/>
      <c r="AI170" s="102"/>
      <c r="AJ170" s="102"/>
      <c r="AK170" s="102"/>
      <c r="AL170" s="102"/>
      <c r="AM170" s="102"/>
      <c r="AP170" s="102"/>
      <c r="AQ170" s="102"/>
      <c r="AR170" s="102"/>
      <c r="AS170" s="102"/>
    </row>
    <row r="171" spans="3:45">
      <c r="C171" s="102"/>
      <c r="D171" s="102"/>
      <c r="E171" s="102"/>
      <c r="F171" s="103"/>
      <c r="G171" s="102"/>
      <c r="H171" s="102"/>
      <c r="I171" s="102"/>
      <c r="J171" s="102"/>
      <c r="K171" s="102"/>
      <c r="L171" s="102"/>
      <c r="M171" s="102"/>
      <c r="N171" s="102"/>
      <c r="O171" s="103"/>
      <c r="P171" s="102"/>
      <c r="Q171" s="102"/>
      <c r="R171" s="102"/>
      <c r="S171" s="102"/>
      <c r="T171" s="102"/>
      <c r="U171" s="102"/>
      <c r="V171" s="102"/>
      <c r="W171" s="102"/>
      <c r="X171" s="103"/>
      <c r="Y171" s="102"/>
      <c r="Z171" s="102"/>
      <c r="AA171" s="102"/>
      <c r="AB171" s="102"/>
      <c r="AC171" s="102"/>
      <c r="AD171" s="102"/>
      <c r="AE171" s="102"/>
      <c r="AF171" s="102"/>
      <c r="AG171" s="103"/>
      <c r="AH171" s="102"/>
      <c r="AI171" s="102"/>
      <c r="AJ171" s="102"/>
      <c r="AK171" s="102"/>
      <c r="AL171" s="102"/>
      <c r="AM171" s="102"/>
      <c r="AP171" s="102"/>
      <c r="AQ171" s="102"/>
      <c r="AR171" s="102"/>
      <c r="AS171" s="102"/>
    </row>
    <row r="172" spans="3:45">
      <c r="C172" s="102"/>
      <c r="D172" s="102"/>
      <c r="E172" s="102"/>
      <c r="F172" s="103"/>
      <c r="G172" s="102"/>
      <c r="H172" s="102"/>
      <c r="I172" s="102"/>
      <c r="J172" s="102"/>
      <c r="K172" s="102"/>
      <c r="L172" s="102"/>
      <c r="M172" s="102"/>
      <c r="N172" s="102"/>
      <c r="O172" s="103"/>
      <c r="P172" s="102"/>
      <c r="Q172" s="102"/>
      <c r="R172" s="102"/>
      <c r="S172" s="102"/>
      <c r="T172" s="102"/>
      <c r="U172" s="102"/>
      <c r="V172" s="102"/>
      <c r="W172" s="102"/>
      <c r="X172" s="103"/>
      <c r="Y172" s="102"/>
      <c r="Z172" s="102"/>
      <c r="AA172" s="102"/>
      <c r="AB172" s="102"/>
      <c r="AC172" s="102"/>
      <c r="AD172" s="102"/>
      <c r="AE172" s="102"/>
      <c r="AF172" s="102"/>
      <c r="AG172" s="103"/>
      <c r="AH172" s="102"/>
      <c r="AI172" s="102"/>
      <c r="AJ172" s="102"/>
      <c r="AK172" s="102"/>
      <c r="AL172" s="102"/>
      <c r="AM172" s="102"/>
      <c r="AP172" s="102"/>
      <c r="AQ172" s="102"/>
      <c r="AR172" s="102"/>
      <c r="AS172" s="102"/>
    </row>
    <row r="173" spans="3:45">
      <c r="C173" s="102"/>
      <c r="D173" s="102"/>
      <c r="E173" s="102"/>
      <c r="F173" s="103"/>
      <c r="G173" s="102"/>
      <c r="H173" s="102"/>
      <c r="I173" s="102"/>
      <c r="J173" s="102"/>
      <c r="K173" s="102"/>
      <c r="L173" s="102"/>
      <c r="M173" s="102"/>
      <c r="N173" s="102"/>
      <c r="O173" s="103"/>
      <c r="P173" s="102"/>
      <c r="Q173" s="102"/>
      <c r="R173" s="102"/>
      <c r="S173" s="102"/>
      <c r="T173" s="102"/>
      <c r="U173" s="102"/>
      <c r="V173" s="102"/>
      <c r="W173" s="102"/>
      <c r="X173" s="103"/>
      <c r="Y173" s="102"/>
      <c r="Z173" s="102"/>
      <c r="AA173" s="102"/>
      <c r="AB173" s="102"/>
      <c r="AC173" s="102"/>
      <c r="AD173" s="102"/>
      <c r="AE173" s="102"/>
      <c r="AF173" s="102"/>
      <c r="AG173" s="103"/>
      <c r="AH173" s="102"/>
      <c r="AI173" s="102"/>
      <c r="AJ173" s="102"/>
      <c r="AK173" s="102"/>
      <c r="AL173" s="102"/>
      <c r="AM173" s="102"/>
      <c r="AP173" s="102"/>
      <c r="AQ173" s="102"/>
      <c r="AR173" s="102"/>
      <c r="AS173" s="102"/>
    </row>
    <row r="174" spans="3:45">
      <c r="C174" s="102"/>
      <c r="D174" s="102"/>
      <c r="E174" s="102"/>
      <c r="F174" s="103"/>
      <c r="G174" s="102"/>
      <c r="H174" s="102"/>
      <c r="I174" s="102"/>
      <c r="J174" s="102"/>
      <c r="K174" s="102"/>
      <c r="L174" s="102"/>
      <c r="M174" s="102"/>
      <c r="N174" s="102"/>
      <c r="O174" s="103"/>
      <c r="P174" s="102"/>
      <c r="Q174" s="102"/>
      <c r="R174" s="102"/>
      <c r="S174" s="102"/>
      <c r="T174" s="102"/>
      <c r="U174" s="102"/>
      <c r="V174" s="102"/>
      <c r="W174" s="102"/>
      <c r="X174" s="103"/>
      <c r="Y174" s="102"/>
      <c r="Z174" s="102"/>
      <c r="AA174" s="102"/>
      <c r="AB174" s="102"/>
      <c r="AC174" s="102"/>
      <c r="AD174" s="102"/>
      <c r="AE174" s="102"/>
      <c r="AF174" s="102"/>
      <c r="AG174" s="103"/>
      <c r="AH174" s="102"/>
      <c r="AI174" s="102"/>
      <c r="AJ174" s="102"/>
      <c r="AK174" s="102"/>
      <c r="AL174" s="102"/>
      <c r="AM174" s="102"/>
      <c r="AP174" s="102"/>
      <c r="AQ174" s="102"/>
      <c r="AR174" s="102"/>
      <c r="AS174" s="102"/>
    </row>
    <row r="175" spans="3:45">
      <c r="C175" s="102"/>
      <c r="D175" s="102"/>
      <c r="E175" s="102"/>
      <c r="F175" s="103"/>
      <c r="G175" s="102"/>
      <c r="H175" s="102"/>
      <c r="I175" s="102"/>
      <c r="J175" s="102"/>
      <c r="K175" s="102"/>
      <c r="L175" s="102"/>
      <c r="M175" s="102"/>
      <c r="N175" s="102"/>
      <c r="O175" s="103"/>
      <c r="P175" s="102"/>
      <c r="Q175" s="102"/>
      <c r="R175" s="102"/>
      <c r="S175" s="102"/>
      <c r="T175" s="102"/>
      <c r="U175" s="102"/>
      <c r="V175" s="102"/>
      <c r="W175" s="102"/>
      <c r="X175" s="103"/>
      <c r="Y175" s="102"/>
      <c r="Z175" s="102"/>
      <c r="AA175" s="102"/>
      <c r="AB175" s="102"/>
      <c r="AC175" s="102"/>
      <c r="AD175" s="102"/>
      <c r="AE175" s="102"/>
      <c r="AF175" s="102"/>
      <c r="AG175" s="103"/>
      <c r="AH175" s="102"/>
      <c r="AI175" s="102"/>
      <c r="AJ175" s="102"/>
      <c r="AK175" s="102"/>
      <c r="AL175" s="102"/>
      <c r="AM175" s="102"/>
      <c r="AP175" s="102"/>
      <c r="AQ175" s="102"/>
      <c r="AR175" s="102"/>
      <c r="AS175" s="102"/>
    </row>
    <row r="176" spans="3:45">
      <c r="C176" s="102"/>
      <c r="D176" s="102"/>
      <c r="E176" s="102"/>
      <c r="F176" s="103"/>
      <c r="G176" s="102"/>
      <c r="H176" s="102"/>
      <c r="I176" s="102"/>
      <c r="J176" s="102"/>
      <c r="K176" s="102"/>
      <c r="L176" s="102"/>
      <c r="M176" s="102"/>
      <c r="N176" s="102"/>
      <c r="O176" s="103"/>
      <c r="P176" s="102"/>
      <c r="Q176" s="102"/>
      <c r="R176" s="102"/>
      <c r="S176" s="102"/>
      <c r="T176" s="102"/>
      <c r="U176" s="102"/>
      <c r="V176" s="102"/>
      <c r="W176" s="102"/>
      <c r="X176" s="103"/>
      <c r="Y176" s="102"/>
      <c r="Z176" s="102"/>
      <c r="AA176" s="102"/>
      <c r="AB176" s="102"/>
      <c r="AC176" s="102"/>
      <c r="AD176" s="102"/>
      <c r="AE176" s="102"/>
      <c r="AF176" s="102"/>
      <c r="AG176" s="103"/>
      <c r="AH176" s="102"/>
      <c r="AI176" s="102"/>
      <c r="AJ176" s="102"/>
      <c r="AK176" s="102"/>
      <c r="AL176" s="102"/>
      <c r="AM176" s="102"/>
      <c r="AP176" s="102"/>
      <c r="AQ176" s="102"/>
      <c r="AR176" s="102"/>
      <c r="AS176" s="102"/>
    </row>
    <row r="177" spans="3:45">
      <c r="C177" s="102"/>
      <c r="D177" s="102"/>
      <c r="E177" s="102"/>
      <c r="F177" s="103"/>
      <c r="G177" s="102"/>
      <c r="H177" s="102"/>
      <c r="I177" s="102"/>
      <c r="J177" s="102"/>
      <c r="K177" s="102"/>
      <c r="L177" s="102"/>
      <c r="M177" s="102"/>
      <c r="N177" s="102"/>
      <c r="O177" s="103"/>
      <c r="P177" s="102"/>
      <c r="Q177" s="102"/>
      <c r="R177" s="102"/>
      <c r="S177" s="102"/>
      <c r="T177" s="102"/>
      <c r="U177" s="102"/>
      <c r="V177" s="102"/>
      <c r="W177" s="102"/>
      <c r="X177" s="103"/>
      <c r="Y177" s="102"/>
      <c r="Z177" s="102"/>
      <c r="AA177" s="102"/>
      <c r="AB177" s="102"/>
      <c r="AC177" s="102"/>
      <c r="AD177" s="102"/>
      <c r="AE177" s="102"/>
      <c r="AF177" s="102"/>
      <c r="AG177" s="103"/>
      <c r="AH177" s="102"/>
      <c r="AI177" s="102"/>
      <c r="AJ177" s="102"/>
      <c r="AK177" s="102"/>
      <c r="AL177" s="102"/>
      <c r="AM177" s="102"/>
      <c r="AP177" s="102"/>
      <c r="AQ177" s="102"/>
      <c r="AR177" s="102"/>
      <c r="AS177" s="102"/>
    </row>
    <row r="178" spans="3:45">
      <c r="C178" s="102"/>
      <c r="D178" s="102"/>
      <c r="E178" s="102"/>
      <c r="F178" s="103"/>
      <c r="G178" s="102"/>
      <c r="H178" s="102"/>
      <c r="I178" s="102"/>
      <c r="J178" s="102"/>
      <c r="K178" s="102"/>
      <c r="L178" s="102"/>
      <c r="M178" s="102"/>
      <c r="N178" s="102"/>
      <c r="O178" s="103"/>
      <c r="P178" s="102"/>
      <c r="Q178" s="102"/>
      <c r="R178" s="102"/>
      <c r="S178" s="102"/>
      <c r="T178" s="102"/>
      <c r="U178" s="102"/>
      <c r="V178" s="102"/>
      <c r="W178" s="102"/>
      <c r="X178" s="103"/>
      <c r="Y178" s="102"/>
      <c r="Z178" s="102"/>
      <c r="AA178" s="102"/>
      <c r="AB178" s="102"/>
      <c r="AC178" s="102"/>
      <c r="AD178" s="102"/>
      <c r="AE178" s="102"/>
      <c r="AF178" s="102"/>
      <c r="AG178" s="103"/>
      <c r="AH178" s="102"/>
      <c r="AI178" s="102"/>
      <c r="AJ178" s="102"/>
      <c r="AK178" s="102"/>
      <c r="AL178" s="102"/>
      <c r="AM178" s="102"/>
      <c r="AP178" s="102"/>
      <c r="AQ178" s="102"/>
      <c r="AR178" s="102"/>
      <c r="AS178" s="102"/>
    </row>
    <row r="179" spans="3:45">
      <c r="C179" s="102"/>
      <c r="D179" s="102"/>
      <c r="E179" s="102"/>
      <c r="F179" s="103"/>
      <c r="G179" s="102"/>
      <c r="H179" s="102"/>
      <c r="I179" s="102"/>
      <c r="J179" s="102"/>
      <c r="K179" s="102"/>
      <c r="L179" s="102"/>
      <c r="M179" s="102"/>
      <c r="N179" s="102"/>
      <c r="O179" s="103"/>
      <c r="P179" s="102"/>
      <c r="Q179" s="102"/>
      <c r="R179" s="102"/>
      <c r="S179" s="102"/>
      <c r="T179" s="102"/>
      <c r="U179" s="102"/>
      <c r="V179" s="102"/>
      <c r="W179" s="102"/>
      <c r="X179" s="103"/>
      <c r="Y179" s="102"/>
      <c r="Z179" s="102"/>
      <c r="AA179" s="102"/>
      <c r="AB179" s="102"/>
      <c r="AC179" s="102"/>
      <c r="AD179" s="102"/>
      <c r="AE179" s="102"/>
      <c r="AF179" s="102"/>
      <c r="AG179" s="103"/>
      <c r="AH179" s="102"/>
      <c r="AI179" s="102"/>
      <c r="AJ179" s="102"/>
      <c r="AK179" s="102"/>
      <c r="AL179" s="102"/>
      <c r="AM179" s="102"/>
      <c r="AP179" s="102"/>
      <c r="AQ179" s="102"/>
      <c r="AR179" s="102"/>
      <c r="AS179" s="102"/>
    </row>
    <row r="180" spans="3:45">
      <c r="C180" s="102"/>
      <c r="D180" s="102"/>
      <c r="E180" s="102"/>
      <c r="F180" s="103"/>
      <c r="G180" s="102"/>
      <c r="H180" s="102"/>
      <c r="I180" s="102"/>
      <c r="J180" s="102"/>
      <c r="K180" s="102"/>
      <c r="L180" s="102"/>
      <c r="M180" s="102"/>
      <c r="N180" s="102"/>
      <c r="O180" s="103"/>
      <c r="P180" s="102"/>
      <c r="Q180" s="102"/>
      <c r="R180" s="102"/>
      <c r="S180" s="102"/>
      <c r="T180" s="102"/>
      <c r="U180" s="102"/>
      <c r="V180" s="102"/>
      <c r="W180" s="102"/>
      <c r="X180" s="103"/>
      <c r="Y180" s="102"/>
      <c r="Z180" s="102"/>
      <c r="AA180" s="102"/>
      <c r="AB180" s="102"/>
      <c r="AC180" s="102"/>
      <c r="AD180" s="102"/>
      <c r="AE180" s="102"/>
      <c r="AF180" s="102"/>
      <c r="AG180" s="103"/>
      <c r="AH180" s="102"/>
      <c r="AI180" s="102"/>
      <c r="AJ180" s="102"/>
      <c r="AK180" s="102"/>
      <c r="AL180" s="102"/>
      <c r="AM180" s="102"/>
      <c r="AP180" s="102"/>
      <c r="AQ180" s="102"/>
      <c r="AR180" s="102"/>
      <c r="AS180" s="102"/>
    </row>
    <row r="181" spans="3:45">
      <c r="C181" s="102"/>
      <c r="D181" s="102"/>
      <c r="E181" s="102"/>
      <c r="F181" s="103"/>
      <c r="G181" s="102"/>
      <c r="H181" s="102"/>
      <c r="I181" s="102"/>
      <c r="J181" s="102"/>
      <c r="K181" s="102"/>
      <c r="L181" s="102"/>
      <c r="M181" s="102"/>
      <c r="N181" s="102"/>
      <c r="O181" s="103"/>
      <c r="P181" s="102"/>
      <c r="Q181" s="102"/>
      <c r="R181" s="102"/>
      <c r="S181" s="102"/>
      <c r="T181" s="102"/>
      <c r="U181" s="102"/>
      <c r="V181" s="102"/>
      <c r="W181" s="102"/>
      <c r="X181" s="103"/>
      <c r="Y181" s="102"/>
      <c r="Z181" s="102"/>
      <c r="AA181" s="102"/>
      <c r="AB181" s="102"/>
      <c r="AC181" s="102"/>
      <c r="AD181" s="102"/>
      <c r="AE181" s="102"/>
      <c r="AF181" s="102"/>
      <c r="AG181" s="103"/>
      <c r="AH181" s="102"/>
      <c r="AI181" s="102"/>
      <c r="AJ181" s="102"/>
      <c r="AK181" s="102"/>
      <c r="AL181" s="102"/>
      <c r="AM181" s="102"/>
      <c r="AP181" s="102"/>
      <c r="AQ181" s="102"/>
      <c r="AR181" s="102"/>
      <c r="AS181" s="102"/>
    </row>
    <row r="182" spans="3:45">
      <c r="C182" s="102"/>
      <c r="D182" s="102"/>
      <c r="E182" s="102"/>
      <c r="F182" s="103"/>
      <c r="G182" s="102"/>
      <c r="H182" s="102"/>
      <c r="I182" s="102"/>
      <c r="J182" s="102"/>
      <c r="K182" s="102"/>
      <c r="L182" s="102"/>
      <c r="M182" s="102"/>
      <c r="N182" s="102"/>
      <c r="O182" s="103"/>
      <c r="P182" s="102"/>
      <c r="Q182" s="102"/>
      <c r="R182" s="102"/>
      <c r="S182" s="102"/>
      <c r="T182" s="102"/>
      <c r="U182" s="102"/>
      <c r="V182" s="102"/>
      <c r="W182" s="102"/>
      <c r="X182" s="103"/>
      <c r="Y182" s="102"/>
      <c r="Z182" s="102"/>
      <c r="AA182" s="102"/>
      <c r="AB182" s="102"/>
      <c r="AC182" s="102"/>
      <c r="AD182" s="102"/>
      <c r="AE182" s="102"/>
      <c r="AF182" s="102"/>
      <c r="AG182" s="103"/>
      <c r="AH182" s="102"/>
      <c r="AI182" s="102"/>
      <c r="AJ182" s="102"/>
      <c r="AK182" s="102"/>
      <c r="AL182" s="102"/>
      <c r="AM182" s="102"/>
      <c r="AP182" s="102"/>
      <c r="AQ182" s="102"/>
      <c r="AR182" s="102"/>
      <c r="AS182" s="102"/>
    </row>
    <row r="183" spans="3:45">
      <c r="C183" s="102"/>
      <c r="D183" s="102"/>
      <c r="E183" s="102"/>
      <c r="F183" s="103"/>
      <c r="G183" s="102"/>
      <c r="H183" s="102"/>
      <c r="I183" s="102"/>
      <c r="J183" s="102"/>
      <c r="K183" s="102"/>
      <c r="L183" s="102"/>
      <c r="M183" s="102"/>
      <c r="N183" s="102"/>
      <c r="O183" s="103"/>
      <c r="P183" s="102"/>
      <c r="Q183" s="102"/>
      <c r="R183" s="102"/>
      <c r="S183" s="102"/>
      <c r="T183" s="102"/>
      <c r="U183" s="102"/>
      <c r="V183" s="102"/>
      <c r="W183" s="102"/>
      <c r="X183" s="103"/>
      <c r="Y183" s="102"/>
      <c r="Z183" s="102"/>
      <c r="AA183" s="102"/>
      <c r="AB183" s="102"/>
      <c r="AC183" s="102"/>
      <c r="AD183" s="102"/>
      <c r="AE183" s="102"/>
      <c r="AF183" s="102"/>
      <c r="AG183" s="103"/>
      <c r="AH183" s="102"/>
      <c r="AI183" s="102"/>
      <c r="AJ183" s="102"/>
      <c r="AK183" s="102"/>
      <c r="AL183" s="102"/>
      <c r="AM183" s="102"/>
      <c r="AP183" s="102"/>
      <c r="AQ183" s="102"/>
      <c r="AR183" s="102"/>
      <c r="AS183" s="102"/>
    </row>
    <row r="184" spans="3:45">
      <c r="C184" s="102"/>
      <c r="D184" s="102"/>
      <c r="E184" s="102"/>
      <c r="F184" s="103"/>
      <c r="G184" s="102"/>
      <c r="H184" s="102"/>
      <c r="I184" s="102"/>
      <c r="J184" s="102"/>
      <c r="K184" s="102"/>
      <c r="L184" s="102"/>
      <c r="M184" s="102"/>
      <c r="N184" s="102"/>
      <c r="O184" s="103"/>
      <c r="P184" s="102"/>
      <c r="Q184" s="102"/>
      <c r="R184" s="102"/>
      <c r="S184" s="102"/>
      <c r="T184" s="102"/>
      <c r="U184" s="102"/>
      <c r="V184" s="102"/>
      <c r="W184" s="102"/>
      <c r="X184" s="103"/>
      <c r="Y184" s="102"/>
      <c r="Z184" s="102"/>
      <c r="AA184" s="102"/>
      <c r="AB184" s="102"/>
      <c r="AC184" s="102"/>
      <c r="AD184" s="102"/>
      <c r="AE184" s="102"/>
      <c r="AF184" s="102"/>
      <c r="AG184" s="103"/>
      <c r="AH184" s="102"/>
      <c r="AI184" s="102"/>
      <c r="AJ184" s="102"/>
      <c r="AK184" s="102"/>
      <c r="AL184" s="102"/>
      <c r="AM184" s="102"/>
      <c r="AP184" s="102"/>
      <c r="AQ184" s="102"/>
      <c r="AR184" s="102"/>
      <c r="AS184" s="102"/>
    </row>
    <row r="185" spans="3:45">
      <c r="C185" s="102"/>
      <c r="D185" s="102"/>
      <c r="E185" s="102"/>
      <c r="F185" s="103"/>
      <c r="G185" s="102"/>
      <c r="H185" s="102"/>
      <c r="I185" s="102"/>
      <c r="J185" s="102"/>
      <c r="K185" s="102"/>
      <c r="L185" s="102"/>
      <c r="M185" s="102"/>
      <c r="N185" s="102"/>
      <c r="O185" s="103"/>
      <c r="P185" s="102"/>
      <c r="Q185" s="102"/>
      <c r="R185" s="102"/>
      <c r="S185" s="102"/>
      <c r="T185" s="102"/>
      <c r="U185" s="102"/>
      <c r="V185" s="102"/>
      <c r="W185" s="102"/>
      <c r="X185" s="103"/>
      <c r="Y185" s="102"/>
      <c r="Z185" s="102"/>
      <c r="AA185" s="102"/>
      <c r="AB185" s="102"/>
      <c r="AC185" s="102"/>
      <c r="AD185" s="102"/>
      <c r="AE185" s="102"/>
      <c r="AF185" s="102"/>
      <c r="AG185" s="103"/>
      <c r="AH185" s="102"/>
      <c r="AI185" s="102"/>
      <c r="AJ185" s="102"/>
      <c r="AK185" s="102"/>
      <c r="AL185" s="102"/>
      <c r="AM185" s="102"/>
      <c r="AP185" s="102"/>
      <c r="AQ185" s="102"/>
      <c r="AR185" s="102"/>
      <c r="AS185" s="102"/>
    </row>
    <row r="186" spans="3:45">
      <c r="C186" s="102"/>
      <c r="D186" s="102"/>
      <c r="E186" s="102"/>
      <c r="F186" s="103"/>
      <c r="G186" s="102"/>
      <c r="H186" s="102"/>
      <c r="I186" s="102"/>
      <c r="J186" s="102"/>
      <c r="K186" s="102"/>
      <c r="L186" s="102"/>
      <c r="M186" s="102"/>
      <c r="N186" s="102"/>
      <c r="O186" s="103"/>
      <c r="P186" s="102"/>
      <c r="Q186" s="102"/>
      <c r="R186" s="102"/>
      <c r="S186" s="102"/>
      <c r="T186" s="102"/>
      <c r="U186" s="102"/>
      <c r="V186" s="102"/>
      <c r="W186" s="102"/>
      <c r="X186" s="103"/>
      <c r="Y186" s="102"/>
      <c r="Z186" s="102"/>
      <c r="AA186" s="102"/>
      <c r="AB186" s="102"/>
      <c r="AC186" s="102"/>
      <c r="AD186" s="102"/>
      <c r="AE186" s="102"/>
      <c r="AF186" s="102"/>
      <c r="AG186" s="103"/>
      <c r="AH186" s="102"/>
      <c r="AI186" s="102"/>
      <c r="AJ186" s="102"/>
      <c r="AK186" s="102"/>
      <c r="AL186" s="102"/>
      <c r="AM186" s="102"/>
      <c r="AP186" s="102"/>
      <c r="AQ186" s="102"/>
      <c r="AR186" s="102"/>
      <c r="AS186" s="102"/>
    </row>
    <row r="187" spans="3:45">
      <c r="C187" s="102"/>
      <c r="D187" s="102"/>
      <c r="E187" s="102"/>
      <c r="F187" s="103"/>
      <c r="G187" s="102"/>
      <c r="H187" s="102"/>
      <c r="I187" s="102"/>
      <c r="J187" s="102"/>
      <c r="K187" s="102"/>
      <c r="L187" s="102"/>
      <c r="M187" s="102"/>
      <c r="N187" s="102"/>
      <c r="O187" s="103"/>
      <c r="P187" s="102"/>
      <c r="Q187" s="102"/>
      <c r="R187" s="102"/>
      <c r="S187" s="102"/>
      <c r="T187" s="102"/>
      <c r="U187" s="102"/>
      <c r="V187" s="102"/>
      <c r="W187" s="102"/>
      <c r="X187" s="103"/>
      <c r="Y187" s="102"/>
      <c r="Z187" s="102"/>
      <c r="AA187" s="102"/>
      <c r="AB187" s="102"/>
      <c r="AC187" s="102"/>
      <c r="AD187" s="102"/>
      <c r="AE187" s="102"/>
      <c r="AF187" s="102"/>
      <c r="AG187" s="103"/>
      <c r="AH187" s="102"/>
      <c r="AI187" s="102"/>
      <c r="AJ187" s="102"/>
      <c r="AK187" s="102"/>
      <c r="AL187" s="102"/>
      <c r="AM187" s="102"/>
      <c r="AP187" s="102"/>
      <c r="AQ187" s="102"/>
      <c r="AR187" s="102"/>
      <c r="AS187" s="102"/>
    </row>
    <row r="188" spans="3:45">
      <c r="C188" s="102"/>
      <c r="D188" s="102"/>
      <c r="E188" s="102"/>
      <c r="F188" s="103"/>
      <c r="G188" s="102"/>
      <c r="H188" s="102"/>
      <c r="I188" s="102"/>
      <c r="J188" s="102"/>
      <c r="K188" s="102"/>
      <c r="L188" s="102"/>
      <c r="M188" s="102"/>
      <c r="N188" s="102"/>
      <c r="O188" s="103"/>
      <c r="P188" s="102"/>
      <c r="Q188" s="102"/>
      <c r="R188" s="102"/>
      <c r="S188" s="102"/>
      <c r="T188" s="102"/>
      <c r="U188" s="102"/>
      <c r="V188" s="102"/>
      <c r="W188" s="102"/>
      <c r="X188" s="103"/>
      <c r="Y188" s="102"/>
      <c r="Z188" s="102"/>
      <c r="AA188" s="102"/>
      <c r="AB188" s="102"/>
      <c r="AC188" s="102"/>
      <c r="AD188" s="102"/>
      <c r="AE188" s="102"/>
      <c r="AF188" s="102"/>
      <c r="AG188" s="103"/>
      <c r="AH188" s="102"/>
      <c r="AI188" s="102"/>
      <c r="AJ188" s="102"/>
      <c r="AK188" s="102"/>
      <c r="AL188" s="102"/>
      <c r="AM188" s="102"/>
      <c r="AP188" s="102"/>
      <c r="AQ188" s="102"/>
      <c r="AR188" s="102"/>
      <c r="AS188" s="102"/>
    </row>
    <row r="189" spans="3:45">
      <c r="C189" s="102"/>
      <c r="D189" s="102"/>
      <c r="E189" s="102"/>
      <c r="F189" s="103"/>
      <c r="G189" s="102"/>
      <c r="H189" s="102"/>
      <c r="I189" s="102"/>
      <c r="J189" s="102"/>
      <c r="K189" s="102"/>
      <c r="L189" s="102"/>
      <c r="M189" s="102"/>
      <c r="N189" s="102"/>
      <c r="O189" s="103"/>
      <c r="P189" s="102"/>
      <c r="Q189" s="102"/>
      <c r="R189" s="102"/>
      <c r="S189" s="102"/>
      <c r="T189" s="102"/>
      <c r="U189" s="102"/>
      <c r="V189" s="102"/>
      <c r="W189" s="102"/>
      <c r="X189" s="103"/>
      <c r="Y189" s="102"/>
      <c r="Z189" s="102"/>
      <c r="AA189" s="102"/>
      <c r="AB189" s="102"/>
      <c r="AC189" s="102"/>
      <c r="AD189" s="102"/>
      <c r="AE189" s="102"/>
      <c r="AF189" s="102"/>
      <c r="AG189" s="103"/>
      <c r="AH189" s="102"/>
      <c r="AI189" s="102"/>
      <c r="AJ189" s="102"/>
      <c r="AK189" s="102"/>
      <c r="AL189" s="102"/>
      <c r="AM189" s="102"/>
      <c r="AP189" s="102"/>
      <c r="AQ189" s="102"/>
      <c r="AR189" s="102"/>
      <c r="AS189" s="102"/>
    </row>
    <row r="190" spans="3:45">
      <c r="C190" s="102"/>
      <c r="D190" s="102"/>
      <c r="E190" s="102"/>
      <c r="F190" s="103"/>
      <c r="G190" s="102"/>
      <c r="H190" s="102"/>
      <c r="I190" s="102"/>
      <c r="J190" s="102"/>
      <c r="K190" s="102"/>
      <c r="L190" s="102"/>
      <c r="M190" s="102"/>
      <c r="N190" s="102"/>
      <c r="O190" s="103"/>
      <c r="P190" s="102"/>
      <c r="Q190" s="102"/>
      <c r="R190" s="102"/>
      <c r="S190" s="102"/>
      <c r="T190" s="102"/>
      <c r="U190" s="102"/>
      <c r="V190" s="102"/>
      <c r="W190" s="102"/>
      <c r="X190" s="103"/>
      <c r="Y190" s="102"/>
      <c r="Z190" s="102"/>
      <c r="AA190" s="102"/>
      <c r="AB190" s="102"/>
      <c r="AC190" s="102"/>
      <c r="AD190" s="102"/>
      <c r="AE190" s="102"/>
      <c r="AF190" s="102"/>
      <c r="AG190" s="103"/>
      <c r="AH190" s="102"/>
      <c r="AI190" s="102"/>
      <c r="AJ190" s="102"/>
      <c r="AK190" s="102"/>
      <c r="AL190" s="102"/>
      <c r="AM190" s="102"/>
      <c r="AP190" s="102"/>
      <c r="AQ190" s="102"/>
      <c r="AR190" s="102"/>
      <c r="AS190" s="102"/>
    </row>
    <row r="191" spans="3:45">
      <c r="C191" s="102"/>
      <c r="D191" s="102"/>
      <c r="E191" s="102"/>
      <c r="F191" s="103"/>
      <c r="G191" s="102"/>
      <c r="H191" s="102"/>
      <c r="I191" s="102"/>
      <c r="J191" s="102"/>
      <c r="K191" s="102"/>
      <c r="L191" s="102"/>
      <c r="M191" s="102"/>
      <c r="N191" s="102"/>
      <c r="O191" s="103"/>
      <c r="P191" s="102"/>
      <c r="Q191" s="102"/>
      <c r="R191" s="102"/>
      <c r="S191" s="102"/>
      <c r="T191" s="102"/>
      <c r="U191" s="102"/>
      <c r="V191" s="102"/>
      <c r="W191" s="102"/>
      <c r="X191" s="103"/>
      <c r="Y191" s="102"/>
      <c r="Z191" s="102"/>
      <c r="AA191" s="102"/>
      <c r="AB191" s="102"/>
      <c r="AC191" s="102"/>
      <c r="AD191" s="102"/>
      <c r="AE191" s="102"/>
      <c r="AF191" s="102"/>
      <c r="AG191" s="103"/>
      <c r="AH191" s="102"/>
      <c r="AI191" s="102"/>
      <c r="AJ191" s="102"/>
      <c r="AK191" s="102"/>
      <c r="AL191" s="102"/>
      <c r="AM191" s="102"/>
      <c r="AP191" s="102"/>
      <c r="AQ191" s="102"/>
      <c r="AR191" s="102"/>
      <c r="AS191" s="102"/>
    </row>
    <row r="192" spans="3:45">
      <c r="C192" s="102"/>
      <c r="D192" s="102"/>
      <c r="E192" s="102"/>
      <c r="F192" s="103"/>
      <c r="G192" s="102"/>
      <c r="H192" s="102"/>
      <c r="I192" s="102"/>
      <c r="J192" s="102"/>
      <c r="K192" s="102"/>
      <c r="L192" s="102"/>
      <c r="M192" s="102"/>
      <c r="N192" s="102"/>
      <c r="O192" s="103"/>
      <c r="P192" s="102"/>
      <c r="Q192" s="102"/>
      <c r="R192" s="102"/>
      <c r="S192" s="102"/>
      <c r="T192" s="102"/>
      <c r="U192" s="102"/>
      <c r="V192" s="102"/>
      <c r="W192" s="102"/>
      <c r="X192" s="103"/>
      <c r="Y192" s="102"/>
      <c r="Z192" s="102"/>
      <c r="AA192" s="102"/>
      <c r="AB192" s="102"/>
      <c r="AC192" s="102"/>
      <c r="AD192" s="102"/>
      <c r="AE192" s="102"/>
      <c r="AF192" s="102"/>
      <c r="AG192" s="103"/>
      <c r="AH192" s="102"/>
      <c r="AI192" s="102"/>
      <c r="AJ192" s="102"/>
      <c r="AK192" s="102"/>
      <c r="AL192" s="102"/>
      <c r="AM192" s="102"/>
      <c r="AP192" s="102"/>
      <c r="AQ192" s="102"/>
      <c r="AR192" s="102"/>
      <c r="AS192" s="102"/>
    </row>
    <row r="193" spans="3:45">
      <c r="C193" s="102"/>
      <c r="D193" s="102"/>
      <c r="E193" s="102"/>
      <c r="F193" s="103"/>
      <c r="G193" s="102"/>
      <c r="H193" s="102"/>
      <c r="I193" s="102"/>
      <c r="J193" s="102"/>
      <c r="K193" s="102"/>
      <c r="L193" s="102"/>
      <c r="M193" s="102"/>
      <c r="N193" s="102"/>
      <c r="O193" s="103"/>
      <c r="P193" s="102"/>
      <c r="Q193" s="102"/>
      <c r="R193" s="102"/>
      <c r="S193" s="102"/>
      <c r="T193" s="102"/>
      <c r="U193" s="102"/>
      <c r="V193" s="102"/>
      <c r="W193" s="102"/>
      <c r="X193" s="103"/>
      <c r="Y193" s="102"/>
      <c r="Z193" s="102"/>
      <c r="AA193" s="102"/>
      <c r="AB193" s="102"/>
      <c r="AC193" s="102"/>
      <c r="AD193" s="102"/>
      <c r="AE193" s="102"/>
      <c r="AF193" s="102"/>
      <c r="AG193" s="103"/>
      <c r="AH193" s="102"/>
      <c r="AI193" s="102"/>
      <c r="AJ193" s="102"/>
      <c r="AK193" s="102"/>
      <c r="AL193" s="102"/>
      <c r="AM193" s="102"/>
      <c r="AP193" s="102"/>
      <c r="AQ193" s="102"/>
      <c r="AR193" s="102"/>
      <c r="AS193" s="102"/>
    </row>
    <row r="194" spans="3:45">
      <c r="C194" s="102"/>
      <c r="D194" s="102"/>
      <c r="E194" s="102"/>
      <c r="F194" s="103"/>
      <c r="G194" s="102"/>
      <c r="H194" s="102"/>
      <c r="I194" s="102"/>
      <c r="J194" s="102"/>
      <c r="K194" s="102"/>
      <c r="L194" s="102"/>
      <c r="M194" s="102"/>
      <c r="N194" s="102"/>
      <c r="O194" s="103"/>
      <c r="P194" s="102"/>
      <c r="Q194" s="102"/>
      <c r="R194" s="102"/>
      <c r="S194" s="102"/>
      <c r="T194" s="102"/>
      <c r="U194" s="102"/>
      <c r="V194" s="102"/>
      <c r="W194" s="102"/>
      <c r="X194" s="103"/>
      <c r="Y194" s="102"/>
      <c r="Z194" s="102"/>
      <c r="AA194" s="102"/>
      <c r="AB194" s="102"/>
      <c r="AC194" s="102"/>
      <c r="AD194" s="102"/>
      <c r="AE194" s="102"/>
      <c r="AF194" s="102"/>
      <c r="AG194" s="103"/>
      <c r="AH194" s="102"/>
      <c r="AI194" s="102"/>
      <c r="AJ194" s="102"/>
      <c r="AK194" s="102"/>
      <c r="AL194" s="102"/>
      <c r="AM194" s="102"/>
      <c r="AP194" s="102"/>
      <c r="AQ194" s="102"/>
      <c r="AR194" s="102"/>
      <c r="AS194" s="102"/>
    </row>
    <row r="195" spans="3:45">
      <c r="C195" s="102"/>
      <c r="D195" s="102"/>
      <c r="E195" s="102"/>
      <c r="F195" s="103"/>
      <c r="G195" s="102"/>
      <c r="H195" s="102"/>
      <c r="I195" s="102"/>
      <c r="J195" s="102"/>
      <c r="K195" s="102"/>
      <c r="L195" s="102"/>
      <c r="M195" s="102"/>
      <c r="N195" s="102"/>
      <c r="O195" s="103"/>
      <c r="P195" s="102"/>
      <c r="Q195" s="102"/>
      <c r="R195" s="102"/>
      <c r="S195" s="102"/>
      <c r="T195" s="102"/>
      <c r="U195" s="102"/>
      <c r="V195" s="102"/>
      <c r="W195" s="102"/>
      <c r="X195" s="103"/>
      <c r="Y195" s="102"/>
      <c r="Z195" s="102"/>
      <c r="AA195" s="102"/>
      <c r="AB195" s="102"/>
      <c r="AC195" s="102"/>
      <c r="AD195" s="102"/>
      <c r="AE195" s="102"/>
      <c r="AF195" s="102"/>
      <c r="AG195" s="103"/>
      <c r="AH195" s="102"/>
      <c r="AI195" s="102"/>
      <c r="AJ195" s="102"/>
      <c r="AK195" s="102"/>
      <c r="AL195" s="102"/>
      <c r="AM195" s="102"/>
      <c r="AP195" s="102"/>
      <c r="AQ195" s="102"/>
      <c r="AR195" s="102"/>
      <c r="AS195" s="102"/>
    </row>
    <row r="196" spans="3:45">
      <c r="C196" s="102"/>
      <c r="D196" s="102"/>
      <c r="E196" s="102"/>
      <c r="F196" s="103"/>
      <c r="G196" s="102"/>
      <c r="H196" s="102"/>
      <c r="I196" s="102"/>
      <c r="J196" s="102"/>
      <c r="K196" s="102"/>
      <c r="L196" s="102"/>
      <c r="M196" s="102"/>
      <c r="N196" s="102"/>
      <c r="O196" s="103"/>
      <c r="P196" s="102"/>
      <c r="Q196" s="102"/>
      <c r="R196" s="102"/>
      <c r="S196" s="102"/>
      <c r="T196" s="102"/>
      <c r="U196" s="102"/>
      <c r="V196" s="102"/>
      <c r="W196" s="102"/>
      <c r="X196" s="103"/>
      <c r="Y196" s="102"/>
      <c r="Z196" s="102"/>
      <c r="AA196" s="102"/>
      <c r="AB196" s="102"/>
      <c r="AC196" s="102"/>
      <c r="AD196" s="102"/>
      <c r="AE196" s="102"/>
      <c r="AF196" s="102"/>
      <c r="AG196" s="103"/>
      <c r="AH196" s="102"/>
      <c r="AI196" s="102"/>
      <c r="AJ196" s="102"/>
      <c r="AK196" s="102"/>
      <c r="AL196" s="102"/>
      <c r="AM196" s="102"/>
      <c r="AP196" s="102"/>
      <c r="AQ196" s="102"/>
      <c r="AR196" s="102"/>
      <c r="AS196" s="102"/>
    </row>
    <row r="197" spans="3:45">
      <c r="C197" s="102"/>
      <c r="D197" s="102"/>
      <c r="E197" s="102"/>
      <c r="F197" s="103"/>
      <c r="G197" s="102"/>
      <c r="H197" s="102"/>
      <c r="I197" s="102"/>
      <c r="J197" s="102"/>
      <c r="K197" s="102"/>
      <c r="L197" s="102"/>
      <c r="M197" s="102"/>
      <c r="N197" s="102"/>
      <c r="O197" s="103"/>
      <c r="P197" s="102"/>
      <c r="Q197" s="102"/>
      <c r="R197" s="102"/>
      <c r="S197" s="102"/>
      <c r="T197" s="102"/>
      <c r="U197" s="102"/>
      <c r="V197" s="102"/>
      <c r="W197" s="102"/>
      <c r="X197" s="103"/>
      <c r="Y197" s="102"/>
      <c r="Z197" s="102"/>
      <c r="AA197" s="102"/>
      <c r="AB197" s="102"/>
      <c r="AC197" s="102"/>
      <c r="AD197" s="102"/>
      <c r="AE197" s="102"/>
      <c r="AF197" s="102"/>
      <c r="AG197" s="103"/>
      <c r="AH197" s="102"/>
      <c r="AI197" s="102"/>
      <c r="AJ197" s="102"/>
      <c r="AK197" s="102"/>
      <c r="AL197" s="102"/>
      <c r="AM197" s="102"/>
      <c r="AP197" s="102"/>
      <c r="AQ197" s="102"/>
      <c r="AR197" s="102"/>
      <c r="AS197" s="102"/>
    </row>
    <row r="198" spans="3:45">
      <c r="C198" s="102"/>
      <c r="D198" s="102"/>
      <c r="E198" s="102"/>
      <c r="F198" s="103"/>
      <c r="G198" s="102"/>
      <c r="H198" s="102"/>
      <c r="I198" s="102"/>
      <c r="J198" s="102"/>
      <c r="K198" s="102"/>
      <c r="L198" s="102"/>
      <c r="M198" s="102"/>
      <c r="N198" s="102"/>
      <c r="O198" s="103"/>
      <c r="P198" s="102"/>
      <c r="Q198" s="102"/>
      <c r="R198" s="102"/>
      <c r="S198" s="102"/>
      <c r="T198" s="102"/>
      <c r="U198" s="102"/>
      <c r="V198" s="102"/>
      <c r="W198" s="102"/>
      <c r="X198" s="103"/>
      <c r="Y198" s="102"/>
      <c r="Z198" s="102"/>
      <c r="AA198" s="102"/>
      <c r="AB198" s="102"/>
      <c r="AC198" s="102"/>
      <c r="AD198" s="102"/>
      <c r="AE198" s="102"/>
      <c r="AF198" s="102"/>
      <c r="AG198" s="103"/>
      <c r="AH198" s="102"/>
      <c r="AI198" s="102"/>
      <c r="AJ198" s="102"/>
      <c r="AK198" s="102"/>
      <c r="AL198" s="102"/>
      <c r="AM198" s="102"/>
      <c r="AP198" s="102"/>
      <c r="AQ198" s="102"/>
      <c r="AR198" s="102"/>
      <c r="AS198" s="102"/>
    </row>
    <row r="199" spans="3:45">
      <c r="C199" s="102"/>
      <c r="D199" s="102"/>
      <c r="E199" s="102"/>
      <c r="F199" s="103"/>
      <c r="G199" s="102"/>
      <c r="H199" s="102"/>
      <c r="I199" s="102"/>
      <c r="J199" s="102"/>
      <c r="K199" s="102"/>
      <c r="L199" s="102"/>
      <c r="M199" s="102"/>
      <c r="N199" s="102"/>
      <c r="O199" s="103"/>
      <c r="P199" s="102"/>
      <c r="Q199" s="102"/>
      <c r="R199" s="102"/>
      <c r="S199" s="102"/>
      <c r="T199" s="102"/>
      <c r="U199" s="102"/>
      <c r="V199" s="102"/>
      <c r="W199" s="102"/>
      <c r="X199" s="103"/>
      <c r="Y199" s="102"/>
      <c r="Z199" s="102"/>
      <c r="AA199" s="102"/>
      <c r="AB199" s="102"/>
      <c r="AC199" s="102"/>
      <c r="AD199" s="102"/>
      <c r="AE199" s="102"/>
      <c r="AF199" s="102"/>
      <c r="AG199" s="103"/>
      <c r="AH199" s="102"/>
      <c r="AI199" s="102"/>
      <c r="AJ199" s="102"/>
      <c r="AK199" s="102"/>
      <c r="AL199" s="102"/>
      <c r="AM199" s="102"/>
      <c r="AP199" s="102"/>
      <c r="AQ199" s="102"/>
      <c r="AR199" s="102"/>
      <c r="AS199" s="102"/>
    </row>
    <row r="200" spans="3:45">
      <c r="C200" s="102"/>
      <c r="D200" s="102"/>
      <c r="E200" s="102"/>
      <c r="F200" s="103"/>
      <c r="G200" s="102"/>
      <c r="H200" s="102"/>
      <c r="I200" s="102"/>
      <c r="J200" s="102"/>
      <c r="K200" s="102"/>
      <c r="L200" s="102"/>
      <c r="M200" s="102"/>
      <c r="N200" s="102"/>
      <c r="O200" s="103"/>
      <c r="P200" s="102"/>
      <c r="Q200" s="102"/>
      <c r="R200" s="102"/>
      <c r="S200" s="102"/>
      <c r="T200" s="102"/>
      <c r="U200" s="102"/>
      <c r="V200" s="102"/>
      <c r="W200" s="102"/>
      <c r="X200" s="103"/>
      <c r="Y200" s="102"/>
      <c r="Z200" s="102"/>
      <c r="AA200" s="102"/>
      <c r="AB200" s="102"/>
      <c r="AC200" s="102"/>
      <c r="AD200" s="102"/>
      <c r="AE200" s="102"/>
      <c r="AF200" s="102"/>
      <c r="AG200" s="103"/>
      <c r="AH200" s="102"/>
      <c r="AI200" s="102"/>
      <c r="AJ200" s="102"/>
      <c r="AK200" s="102"/>
      <c r="AL200" s="102"/>
      <c r="AM200" s="102"/>
      <c r="AP200" s="102"/>
      <c r="AQ200" s="102"/>
      <c r="AR200" s="102"/>
      <c r="AS200" s="102"/>
    </row>
    <row r="201" spans="3:45">
      <c r="C201" s="102"/>
      <c r="D201" s="102"/>
      <c r="E201" s="102"/>
      <c r="F201" s="103"/>
      <c r="G201" s="102"/>
      <c r="H201" s="102"/>
      <c r="I201" s="102"/>
      <c r="J201" s="102"/>
      <c r="K201" s="102"/>
      <c r="L201" s="102"/>
      <c r="M201" s="102"/>
      <c r="N201" s="102"/>
      <c r="O201" s="103"/>
      <c r="P201" s="102"/>
      <c r="Q201" s="102"/>
      <c r="R201" s="102"/>
      <c r="S201" s="102"/>
      <c r="T201" s="102"/>
      <c r="U201" s="102"/>
      <c r="V201" s="102"/>
      <c r="W201" s="102"/>
      <c r="X201" s="103"/>
      <c r="Y201" s="102"/>
      <c r="Z201" s="102"/>
      <c r="AA201" s="102"/>
      <c r="AB201" s="102"/>
      <c r="AC201" s="102"/>
      <c r="AD201" s="102"/>
      <c r="AE201" s="102"/>
      <c r="AF201" s="102"/>
      <c r="AG201" s="103"/>
      <c r="AH201" s="102"/>
      <c r="AI201" s="102"/>
      <c r="AJ201" s="102"/>
      <c r="AK201" s="102"/>
      <c r="AL201" s="102"/>
      <c r="AM201" s="102"/>
      <c r="AP201" s="102"/>
      <c r="AQ201" s="102"/>
      <c r="AR201" s="102"/>
      <c r="AS201" s="102"/>
    </row>
    <row r="202" spans="3:45">
      <c r="C202" s="102"/>
      <c r="D202" s="102"/>
      <c r="E202" s="102"/>
      <c r="F202" s="103"/>
      <c r="G202" s="102"/>
      <c r="H202" s="102"/>
      <c r="I202" s="102"/>
      <c r="J202" s="102"/>
      <c r="K202" s="102"/>
      <c r="L202" s="102"/>
      <c r="M202" s="102"/>
      <c r="N202" s="102"/>
      <c r="O202" s="103"/>
      <c r="P202" s="102"/>
      <c r="Q202" s="102"/>
      <c r="R202" s="102"/>
      <c r="S202" s="102"/>
      <c r="T202" s="102"/>
      <c r="U202" s="102"/>
      <c r="V202" s="102"/>
      <c r="W202" s="102"/>
      <c r="X202" s="103"/>
      <c r="Y202" s="102"/>
      <c r="Z202" s="102"/>
      <c r="AA202" s="102"/>
      <c r="AB202" s="102"/>
      <c r="AC202" s="102"/>
      <c r="AD202" s="102"/>
      <c r="AE202" s="102"/>
      <c r="AF202" s="102"/>
      <c r="AG202" s="103"/>
      <c r="AH202" s="102"/>
      <c r="AI202" s="102"/>
      <c r="AJ202" s="102"/>
      <c r="AK202" s="102"/>
      <c r="AL202" s="102"/>
      <c r="AM202" s="102"/>
      <c r="AP202" s="102"/>
      <c r="AQ202" s="102"/>
      <c r="AR202" s="102"/>
      <c r="AS202" s="102"/>
    </row>
    <row r="203" spans="3:45">
      <c r="C203" s="102"/>
      <c r="D203" s="102"/>
      <c r="E203" s="102"/>
      <c r="F203" s="103"/>
      <c r="G203" s="102"/>
      <c r="H203" s="102"/>
      <c r="I203" s="102"/>
      <c r="J203" s="102"/>
      <c r="K203" s="102"/>
      <c r="L203" s="102"/>
      <c r="M203" s="102"/>
      <c r="N203" s="102"/>
      <c r="O203" s="103"/>
      <c r="P203" s="102"/>
      <c r="Q203" s="102"/>
      <c r="R203" s="102"/>
      <c r="S203" s="102"/>
      <c r="T203" s="102"/>
      <c r="U203" s="102"/>
      <c r="V203" s="102"/>
      <c r="W203" s="102"/>
      <c r="X203" s="103"/>
      <c r="Y203" s="102"/>
      <c r="Z203" s="102"/>
      <c r="AA203" s="102"/>
      <c r="AB203" s="102"/>
      <c r="AC203" s="102"/>
      <c r="AD203" s="102"/>
      <c r="AE203" s="102"/>
      <c r="AF203" s="102"/>
      <c r="AG203" s="103"/>
      <c r="AH203" s="102"/>
      <c r="AI203" s="102"/>
      <c r="AJ203" s="102"/>
      <c r="AK203" s="102"/>
      <c r="AL203" s="102"/>
      <c r="AM203" s="102"/>
      <c r="AP203" s="102"/>
      <c r="AQ203" s="102"/>
      <c r="AR203" s="102"/>
      <c r="AS203" s="102"/>
    </row>
    <row r="204" spans="3:45">
      <c r="C204" s="102"/>
      <c r="D204" s="102"/>
      <c r="E204" s="102"/>
      <c r="F204" s="103"/>
      <c r="G204" s="102"/>
      <c r="H204" s="102"/>
      <c r="I204" s="102"/>
      <c r="J204" s="102"/>
      <c r="K204" s="102"/>
      <c r="L204" s="102"/>
      <c r="M204" s="102"/>
      <c r="N204" s="102"/>
      <c r="O204" s="103"/>
      <c r="P204" s="102"/>
      <c r="Q204" s="102"/>
      <c r="R204" s="102"/>
      <c r="S204" s="102"/>
      <c r="T204" s="102"/>
      <c r="U204" s="102"/>
      <c r="V204" s="102"/>
      <c r="W204" s="102"/>
      <c r="X204" s="103"/>
      <c r="Y204" s="102"/>
      <c r="Z204" s="102"/>
      <c r="AA204" s="102"/>
      <c r="AB204" s="102"/>
      <c r="AC204" s="102"/>
      <c r="AD204" s="102"/>
      <c r="AE204" s="102"/>
      <c r="AF204" s="102"/>
      <c r="AG204" s="103"/>
      <c r="AH204" s="102"/>
      <c r="AI204" s="102"/>
      <c r="AJ204" s="102"/>
      <c r="AK204" s="102"/>
      <c r="AL204" s="102"/>
      <c r="AM204" s="102"/>
      <c r="AP204" s="102"/>
      <c r="AQ204" s="102"/>
      <c r="AR204" s="102"/>
      <c r="AS204" s="102"/>
    </row>
    <row r="205" spans="3:45">
      <c r="C205" s="102"/>
      <c r="D205" s="102"/>
      <c r="E205" s="102"/>
      <c r="F205" s="103"/>
      <c r="G205" s="102"/>
      <c r="H205" s="102"/>
      <c r="I205" s="102"/>
      <c r="J205" s="102"/>
      <c r="K205" s="102"/>
      <c r="L205" s="102"/>
      <c r="M205" s="102"/>
      <c r="N205" s="102"/>
      <c r="O205" s="103"/>
      <c r="P205" s="102"/>
      <c r="Q205" s="102"/>
      <c r="R205" s="102"/>
      <c r="S205" s="102"/>
      <c r="T205" s="102"/>
      <c r="U205" s="102"/>
      <c r="V205" s="102"/>
      <c r="W205" s="102"/>
      <c r="X205" s="103"/>
      <c r="Y205" s="102"/>
      <c r="Z205" s="102"/>
      <c r="AA205" s="102"/>
      <c r="AB205" s="102"/>
      <c r="AC205" s="102"/>
      <c r="AD205" s="102"/>
      <c r="AE205" s="102"/>
      <c r="AF205" s="102"/>
      <c r="AG205" s="103"/>
      <c r="AH205" s="102"/>
      <c r="AI205" s="102"/>
      <c r="AJ205" s="102"/>
      <c r="AK205" s="102"/>
      <c r="AL205" s="102"/>
      <c r="AM205" s="102"/>
      <c r="AP205" s="102"/>
      <c r="AQ205" s="102"/>
      <c r="AR205" s="102"/>
      <c r="AS205" s="102"/>
    </row>
    <row r="206" spans="3:45">
      <c r="C206" s="102"/>
      <c r="D206" s="102"/>
      <c r="E206" s="102"/>
      <c r="F206" s="103"/>
      <c r="G206" s="102"/>
      <c r="H206" s="102"/>
      <c r="I206" s="102"/>
      <c r="J206" s="102"/>
      <c r="K206" s="102"/>
      <c r="L206" s="102"/>
      <c r="M206" s="102"/>
      <c r="N206" s="102"/>
      <c r="O206" s="103"/>
      <c r="P206" s="102"/>
      <c r="Q206" s="102"/>
      <c r="R206" s="102"/>
      <c r="S206" s="102"/>
      <c r="T206" s="102"/>
      <c r="U206" s="102"/>
      <c r="V206" s="102"/>
      <c r="W206" s="102"/>
      <c r="X206" s="103"/>
      <c r="Y206" s="102"/>
      <c r="Z206" s="102"/>
      <c r="AA206" s="102"/>
      <c r="AB206" s="102"/>
      <c r="AC206" s="102"/>
      <c r="AD206" s="102"/>
      <c r="AE206" s="102"/>
      <c r="AF206" s="102"/>
      <c r="AG206" s="103"/>
      <c r="AH206" s="102"/>
      <c r="AI206" s="102"/>
      <c r="AJ206" s="102"/>
      <c r="AK206" s="102"/>
      <c r="AL206" s="102"/>
      <c r="AM206" s="102"/>
      <c r="AP206" s="102"/>
      <c r="AQ206" s="102"/>
      <c r="AR206" s="102"/>
      <c r="AS206" s="102"/>
    </row>
    <row r="207" spans="3:45">
      <c r="C207" s="102"/>
      <c r="D207" s="102"/>
      <c r="E207" s="102"/>
      <c r="F207" s="103"/>
      <c r="G207" s="102"/>
      <c r="H207" s="102"/>
      <c r="I207" s="102"/>
      <c r="J207" s="102"/>
      <c r="K207" s="102"/>
      <c r="L207" s="102"/>
      <c r="M207" s="102"/>
      <c r="N207" s="102"/>
      <c r="O207" s="103"/>
      <c r="P207" s="102"/>
      <c r="Q207" s="102"/>
      <c r="R207" s="102"/>
      <c r="S207" s="102"/>
      <c r="T207" s="102"/>
      <c r="U207" s="102"/>
      <c r="V207" s="102"/>
      <c r="W207" s="102"/>
      <c r="X207" s="103"/>
      <c r="Y207" s="102"/>
      <c r="Z207" s="102"/>
      <c r="AA207" s="102"/>
      <c r="AB207" s="102"/>
      <c r="AC207" s="102"/>
      <c r="AD207" s="102"/>
      <c r="AE207" s="102"/>
      <c r="AF207" s="102"/>
      <c r="AG207" s="103"/>
      <c r="AH207" s="102"/>
      <c r="AI207" s="102"/>
      <c r="AJ207" s="102"/>
      <c r="AK207" s="102"/>
      <c r="AL207" s="102"/>
      <c r="AM207" s="102"/>
      <c r="AP207" s="102"/>
      <c r="AQ207" s="102"/>
      <c r="AR207" s="102"/>
      <c r="AS207" s="102"/>
    </row>
    <row r="208" spans="3:45">
      <c r="C208" s="102"/>
      <c r="D208" s="102"/>
      <c r="E208" s="102"/>
      <c r="F208" s="103"/>
      <c r="G208" s="102"/>
      <c r="H208" s="102"/>
      <c r="I208" s="102"/>
      <c r="J208" s="102"/>
      <c r="K208" s="102"/>
      <c r="L208" s="102"/>
      <c r="M208" s="102"/>
      <c r="N208" s="102"/>
      <c r="O208" s="103"/>
      <c r="P208" s="102"/>
      <c r="Q208" s="102"/>
      <c r="R208" s="102"/>
      <c r="S208" s="102"/>
      <c r="T208" s="102"/>
      <c r="U208" s="102"/>
      <c r="V208" s="102"/>
      <c r="W208" s="102"/>
      <c r="X208" s="103"/>
      <c r="Y208" s="102"/>
      <c r="Z208" s="102"/>
      <c r="AA208" s="102"/>
      <c r="AB208" s="102"/>
      <c r="AC208" s="102"/>
      <c r="AD208" s="102"/>
      <c r="AE208" s="102"/>
      <c r="AF208" s="102"/>
      <c r="AG208" s="103"/>
      <c r="AH208" s="102"/>
      <c r="AI208" s="102"/>
      <c r="AJ208" s="102"/>
      <c r="AK208" s="102"/>
      <c r="AL208" s="102"/>
      <c r="AM208" s="102"/>
      <c r="AP208" s="102"/>
      <c r="AQ208" s="102"/>
      <c r="AR208" s="102"/>
      <c r="AS208" s="102"/>
    </row>
    <row r="209" spans="3:45">
      <c r="C209" s="102"/>
      <c r="D209" s="102"/>
      <c r="E209" s="102"/>
      <c r="F209" s="103"/>
      <c r="G209" s="102"/>
      <c r="H209" s="102"/>
      <c r="I209" s="102"/>
      <c r="J209" s="102"/>
      <c r="K209" s="102"/>
      <c r="L209" s="102"/>
      <c r="M209" s="102"/>
      <c r="N209" s="102"/>
      <c r="O209" s="103"/>
      <c r="P209" s="102"/>
      <c r="Q209" s="102"/>
      <c r="R209" s="102"/>
      <c r="S209" s="102"/>
      <c r="T209" s="102"/>
      <c r="U209" s="102"/>
      <c r="V209" s="102"/>
      <c r="W209" s="102"/>
      <c r="X209" s="103"/>
      <c r="Y209" s="102"/>
      <c r="Z209" s="102"/>
      <c r="AA209" s="102"/>
      <c r="AB209" s="102"/>
      <c r="AC209" s="102"/>
      <c r="AD209" s="102"/>
      <c r="AE209" s="102"/>
      <c r="AF209" s="102"/>
      <c r="AG209" s="103"/>
      <c r="AH209" s="102"/>
      <c r="AI209" s="102"/>
      <c r="AJ209" s="102"/>
      <c r="AK209" s="102"/>
      <c r="AL209" s="102"/>
      <c r="AM209" s="102"/>
      <c r="AP209" s="102"/>
      <c r="AQ209" s="102"/>
      <c r="AR209" s="102"/>
      <c r="AS209" s="102"/>
    </row>
    <row r="210" spans="3:45">
      <c r="C210" s="102"/>
      <c r="D210" s="102"/>
      <c r="E210" s="102"/>
      <c r="F210" s="103"/>
      <c r="G210" s="102"/>
      <c r="H210" s="102"/>
      <c r="I210" s="102"/>
      <c r="J210" s="102"/>
      <c r="K210" s="102"/>
      <c r="L210" s="102"/>
      <c r="M210" s="102"/>
      <c r="N210" s="102"/>
      <c r="O210" s="103"/>
      <c r="P210" s="102"/>
      <c r="Q210" s="102"/>
      <c r="R210" s="102"/>
      <c r="S210" s="102"/>
      <c r="T210" s="102"/>
      <c r="U210" s="102"/>
      <c r="V210" s="102"/>
      <c r="W210" s="102"/>
      <c r="X210" s="103"/>
      <c r="Y210" s="102"/>
      <c r="Z210" s="102"/>
      <c r="AA210" s="102"/>
      <c r="AB210" s="102"/>
      <c r="AC210" s="102"/>
      <c r="AD210" s="102"/>
      <c r="AE210" s="102"/>
      <c r="AF210" s="102"/>
      <c r="AG210" s="103"/>
      <c r="AH210" s="102"/>
      <c r="AI210" s="102"/>
      <c r="AJ210" s="102"/>
      <c r="AK210" s="102"/>
      <c r="AL210" s="102"/>
      <c r="AM210" s="102"/>
      <c r="AP210" s="102"/>
      <c r="AQ210" s="102"/>
      <c r="AR210" s="102"/>
      <c r="AS210" s="102"/>
    </row>
    <row r="211" spans="3:45">
      <c r="C211" s="102"/>
      <c r="D211" s="102"/>
      <c r="E211" s="102"/>
      <c r="F211" s="103"/>
      <c r="G211" s="102"/>
      <c r="H211" s="102"/>
      <c r="I211" s="102"/>
      <c r="J211" s="102"/>
      <c r="K211" s="102"/>
      <c r="L211" s="102"/>
      <c r="M211" s="102"/>
      <c r="N211" s="102"/>
      <c r="O211" s="103"/>
      <c r="P211" s="102"/>
      <c r="Q211" s="102"/>
      <c r="R211" s="102"/>
      <c r="S211" s="102"/>
      <c r="T211" s="102"/>
      <c r="U211" s="102"/>
      <c r="V211" s="102"/>
      <c r="W211" s="102"/>
      <c r="X211" s="103"/>
      <c r="Y211" s="102"/>
      <c r="Z211" s="102"/>
      <c r="AA211" s="102"/>
      <c r="AB211" s="102"/>
      <c r="AC211" s="102"/>
      <c r="AD211" s="102"/>
      <c r="AE211" s="102"/>
      <c r="AF211" s="102"/>
      <c r="AG211" s="103"/>
      <c r="AH211" s="102"/>
      <c r="AI211" s="102"/>
      <c r="AJ211" s="102"/>
      <c r="AK211" s="102"/>
      <c r="AL211" s="102"/>
      <c r="AM211" s="102"/>
      <c r="AP211" s="102"/>
      <c r="AQ211" s="102"/>
      <c r="AR211" s="102"/>
      <c r="AS211" s="102"/>
    </row>
    <row r="212" spans="3:45">
      <c r="C212" s="102"/>
      <c r="D212" s="102"/>
      <c r="E212" s="102"/>
      <c r="F212" s="103"/>
      <c r="G212" s="102"/>
      <c r="H212" s="102"/>
      <c r="I212" s="102"/>
      <c r="J212" s="102"/>
      <c r="K212" s="102"/>
      <c r="L212" s="102"/>
      <c r="M212" s="102"/>
      <c r="N212" s="102"/>
      <c r="O212" s="103"/>
      <c r="P212" s="102"/>
      <c r="Q212" s="102"/>
      <c r="R212" s="102"/>
      <c r="S212" s="102"/>
      <c r="T212" s="102"/>
      <c r="U212" s="102"/>
      <c r="V212" s="102"/>
      <c r="W212" s="102"/>
      <c r="X212" s="103"/>
      <c r="Y212" s="102"/>
      <c r="Z212" s="102"/>
      <c r="AA212" s="102"/>
      <c r="AB212" s="102"/>
      <c r="AC212" s="102"/>
      <c r="AD212" s="102"/>
      <c r="AE212" s="102"/>
      <c r="AF212" s="102"/>
      <c r="AG212" s="103"/>
      <c r="AH212" s="102"/>
      <c r="AI212" s="102"/>
      <c r="AJ212" s="102"/>
      <c r="AK212" s="102"/>
      <c r="AL212" s="102"/>
      <c r="AM212" s="102"/>
      <c r="AP212" s="102"/>
      <c r="AQ212" s="102"/>
      <c r="AR212" s="102"/>
      <c r="AS212" s="102"/>
    </row>
    <row r="213" spans="3:45">
      <c r="C213" s="102"/>
      <c r="D213" s="102"/>
      <c r="E213" s="102"/>
      <c r="F213" s="103"/>
      <c r="G213" s="102"/>
      <c r="H213" s="102"/>
      <c r="I213" s="102"/>
      <c r="J213" s="102"/>
      <c r="K213" s="102"/>
      <c r="L213" s="102"/>
      <c r="M213" s="102"/>
      <c r="N213" s="102"/>
      <c r="O213" s="103"/>
      <c r="P213" s="102"/>
      <c r="Q213" s="102"/>
      <c r="R213" s="102"/>
      <c r="S213" s="102"/>
      <c r="T213" s="102"/>
      <c r="U213" s="102"/>
      <c r="V213" s="102"/>
      <c r="W213" s="102"/>
      <c r="X213" s="103"/>
      <c r="Y213" s="102"/>
      <c r="Z213" s="102"/>
      <c r="AA213" s="102"/>
      <c r="AB213" s="102"/>
      <c r="AC213" s="102"/>
      <c r="AD213" s="102"/>
      <c r="AE213" s="102"/>
      <c r="AF213" s="102"/>
      <c r="AG213" s="103"/>
      <c r="AH213" s="102"/>
      <c r="AI213" s="102"/>
      <c r="AJ213" s="102"/>
      <c r="AK213" s="102"/>
      <c r="AL213" s="102"/>
      <c r="AM213" s="102"/>
      <c r="AP213" s="102"/>
      <c r="AQ213" s="102"/>
      <c r="AR213" s="102"/>
      <c r="AS213" s="102"/>
    </row>
    <row r="214" spans="3:45">
      <c r="C214" s="102"/>
      <c r="D214" s="102"/>
      <c r="E214" s="102"/>
      <c r="F214" s="103"/>
      <c r="G214" s="102"/>
      <c r="H214" s="102"/>
      <c r="I214" s="102"/>
      <c r="J214" s="102"/>
      <c r="K214" s="102"/>
      <c r="L214" s="102"/>
      <c r="M214" s="102"/>
      <c r="N214" s="102"/>
      <c r="O214" s="103"/>
      <c r="P214" s="102"/>
      <c r="Q214" s="102"/>
      <c r="R214" s="102"/>
      <c r="S214" s="102"/>
      <c r="T214" s="102"/>
      <c r="U214" s="102"/>
      <c r="V214" s="102"/>
      <c r="W214" s="102"/>
      <c r="X214" s="103"/>
      <c r="Y214" s="102"/>
      <c r="Z214" s="102"/>
      <c r="AA214" s="102"/>
      <c r="AB214" s="102"/>
      <c r="AC214" s="102"/>
      <c r="AD214" s="102"/>
      <c r="AE214" s="102"/>
      <c r="AF214" s="102"/>
      <c r="AG214" s="103"/>
      <c r="AH214" s="102"/>
      <c r="AI214" s="102"/>
      <c r="AJ214" s="102"/>
      <c r="AK214" s="102"/>
      <c r="AL214" s="102"/>
      <c r="AM214" s="102"/>
      <c r="AP214" s="102"/>
      <c r="AQ214" s="102"/>
      <c r="AR214" s="102"/>
      <c r="AS214" s="102"/>
    </row>
    <row r="215" spans="3:45">
      <c r="C215" s="102"/>
      <c r="D215" s="102"/>
      <c r="E215" s="102"/>
      <c r="F215" s="103"/>
      <c r="G215" s="102"/>
      <c r="H215" s="102"/>
      <c r="I215" s="102"/>
      <c r="J215" s="102"/>
      <c r="K215" s="102"/>
      <c r="L215" s="102"/>
      <c r="M215" s="102"/>
      <c r="N215" s="102"/>
      <c r="O215" s="103"/>
      <c r="P215" s="102"/>
      <c r="Q215" s="102"/>
      <c r="R215" s="102"/>
      <c r="S215" s="102"/>
      <c r="T215" s="102"/>
      <c r="U215" s="102"/>
      <c r="V215" s="102"/>
      <c r="W215" s="102"/>
      <c r="X215" s="103"/>
      <c r="Y215" s="102"/>
      <c r="Z215" s="102"/>
      <c r="AA215" s="102"/>
      <c r="AB215" s="102"/>
      <c r="AC215" s="102"/>
      <c r="AD215" s="102"/>
      <c r="AE215" s="102"/>
      <c r="AF215" s="102"/>
      <c r="AG215" s="103"/>
      <c r="AH215" s="102"/>
      <c r="AI215" s="102"/>
      <c r="AJ215" s="102"/>
      <c r="AK215" s="102"/>
      <c r="AL215" s="102"/>
      <c r="AM215" s="102"/>
      <c r="AP215" s="102"/>
      <c r="AQ215" s="102"/>
      <c r="AR215" s="102"/>
      <c r="AS215" s="102"/>
    </row>
    <row r="216" spans="3:45">
      <c r="C216" s="102"/>
      <c r="D216" s="102"/>
      <c r="E216" s="102"/>
      <c r="F216" s="103"/>
      <c r="G216" s="102"/>
      <c r="H216" s="102"/>
      <c r="I216" s="102"/>
      <c r="J216" s="102"/>
      <c r="K216" s="102"/>
      <c r="L216" s="102"/>
      <c r="M216" s="102"/>
      <c r="N216" s="102"/>
      <c r="O216" s="103"/>
      <c r="P216" s="102"/>
      <c r="Q216" s="102"/>
      <c r="R216" s="102"/>
      <c r="S216" s="102"/>
      <c r="T216" s="102"/>
      <c r="U216" s="102"/>
      <c r="V216" s="102"/>
      <c r="W216" s="102"/>
      <c r="X216" s="103"/>
      <c r="Y216" s="102"/>
      <c r="Z216" s="102"/>
      <c r="AA216" s="102"/>
      <c r="AB216" s="102"/>
      <c r="AC216" s="102"/>
      <c r="AD216" s="102"/>
      <c r="AE216" s="102"/>
      <c r="AF216" s="102"/>
      <c r="AG216" s="103"/>
      <c r="AH216" s="102"/>
      <c r="AI216" s="102"/>
      <c r="AJ216" s="102"/>
      <c r="AK216" s="102"/>
      <c r="AL216" s="102"/>
      <c r="AM216" s="102"/>
      <c r="AP216" s="102"/>
      <c r="AQ216" s="102"/>
      <c r="AR216" s="102"/>
      <c r="AS216" s="102"/>
    </row>
    <row r="217" spans="3:45">
      <c r="C217" s="102"/>
      <c r="D217" s="102"/>
      <c r="E217" s="102"/>
      <c r="F217" s="103"/>
      <c r="G217" s="102"/>
      <c r="H217" s="102"/>
      <c r="I217" s="102"/>
      <c r="J217" s="102"/>
      <c r="K217" s="102"/>
      <c r="L217" s="102"/>
      <c r="M217" s="102"/>
      <c r="N217" s="102"/>
      <c r="O217" s="103"/>
      <c r="P217" s="102"/>
      <c r="Q217" s="102"/>
      <c r="R217" s="102"/>
      <c r="S217" s="102"/>
      <c r="T217" s="102"/>
      <c r="U217" s="102"/>
      <c r="V217" s="102"/>
      <c r="W217" s="102"/>
      <c r="X217" s="103"/>
      <c r="Y217" s="102"/>
      <c r="Z217" s="102"/>
      <c r="AA217" s="102"/>
      <c r="AB217" s="102"/>
      <c r="AC217" s="102"/>
      <c r="AD217" s="102"/>
      <c r="AE217" s="102"/>
      <c r="AF217" s="102"/>
      <c r="AG217" s="103"/>
      <c r="AH217" s="102"/>
      <c r="AI217" s="102"/>
      <c r="AJ217" s="102"/>
      <c r="AK217" s="102"/>
      <c r="AL217" s="102"/>
      <c r="AM217" s="102"/>
      <c r="AP217" s="102"/>
      <c r="AQ217" s="102"/>
      <c r="AR217" s="102"/>
      <c r="AS217" s="102"/>
    </row>
    <row r="218" spans="3:45">
      <c r="C218" s="102"/>
      <c r="D218" s="102"/>
      <c r="E218" s="102"/>
      <c r="F218" s="103"/>
      <c r="G218" s="102"/>
      <c r="H218" s="102"/>
      <c r="I218" s="102"/>
      <c r="J218" s="102"/>
      <c r="K218" s="102"/>
      <c r="L218" s="102"/>
      <c r="M218" s="102"/>
      <c r="N218" s="102"/>
      <c r="O218" s="103"/>
      <c r="P218" s="102"/>
      <c r="Q218" s="102"/>
      <c r="R218" s="102"/>
      <c r="S218" s="102"/>
      <c r="T218" s="102"/>
      <c r="U218" s="102"/>
      <c r="V218" s="102"/>
      <c r="W218" s="102"/>
      <c r="X218" s="103"/>
      <c r="Y218" s="102"/>
      <c r="Z218" s="102"/>
      <c r="AA218" s="102"/>
      <c r="AB218" s="102"/>
      <c r="AC218" s="102"/>
      <c r="AD218" s="102"/>
      <c r="AE218" s="102"/>
      <c r="AF218" s="102"/>
      <c r="AG218" s="103"/>
      <c r="AH218" s="102"/>
      <c r="AI218" s="102"/>
      <c r="AJ218" s="102"/>
      <c r="AK218" s="102"/>
      <c r="AL218" s="102"/>
      <c r="AM218" s="102"/>
      <c r="AP218" s="102"/>
      <c r="AQ218" s="102"/>
      <c r="AR218" s="102"/>
      <c r="AS218" s="102"/>
    </row>
    <row r="219" spans="3:45">
      <c r="C219" s="102"/>
      <c r="D219" s="102"/>
      <c r="E219" s="102"/>
      <c r="F219" s="103"/>
      <c r="G219" s="102"/>
      <c r="H219" s="102"/>
      <c r="I219" s="102"/>
      <c r="J219" s="102"/>
      <c r="K219" s="102"/>
      <c r="L219" s="102"/>
      <c r="M219" s="102"/>
      <c r="N219" s="102"/>
      <c r="O219" s="103"/>
      <c r="P219" s="102"/>
      <c r="Q219" s="102"/>
      <c r="R219" s="102"/>
      <c r="S219" s="102"/>
      <c r="T219" s="102"/>
      <c r="U219" s="102"/>
      <c r="V219" s="102"/>
      <c r="W219" s="102"/>
      <c r="X219" s="103"/>
      <c r="Y219" s="102"/>
      <c r="Z219" s="102"/>
      <c r="AA219" s="102"/>
      <c r="AB219" s="102"/>
      <c r="AC219" s="102"/>
      <c r="AD219" s="102"/>
      <c r="AE219" s="102"/>
      <c r="AF219" s="102"/>
      <c r="AG219" s="103"/>
      <c r="AH219" s="102"/>
      <c r="AI219" s="102"/>
      <c r="AJ219" s="102"/>
      <c r="AK219" s="102"/>
      <c r="AL219" s="102"/>
      <c r="AM219" s="102"/>
      <c r="AP219" s="102"/>
      <c r="AQ219" s="102"/>
      <c r="AR219" s="102"/>
      <c r="AS219" s="102"/>
    </row>
    <row r="220" spans="3:45">
      <c r="C220" s="102"/>
      <c r="D220" s="102"/>
      <c r="E220" s="102"/>
      <c r="F220" s="103"/>
      <c r="G220" s="102"/>
      <c r="H220" s="102"/>
      <c r="I220" s="102"/>
      <c r="J220" s="102"/>
      <c r="K220" s="102"/>
      <c r="L220" s="102"/>
      <c r="M220" s="102"/>
      <c r="N220" s="102"/>
      <c r="O220" s="103"/>
      <c r="P220" s="102"/>
      <c r="Q220" s="102"/>
      <c r="R220" s="102"/>
      <c r="S220" s="102"/>
      <c r="T220" s="102"/>
      <c r="U220" s="102"/>
      <c r="V220" s="102"/>
      <c r="W220" s="102"/>
      <c r="X220" s="103"/>
      <c r="Y220" s="102"/>
      <c r="Z220" s="102"/>
      <c r="AA220" s="102"/>
      <c r="AB220" s="102"/>
      <c r="AC220" s="102"/>
      <c r="AD220" s="102"/>
      <c r="AE220" s="102"/>
      <c r="AF220" s="102"/>
      <c r="AG220" s="103"/>
      <c r="AH220" s="102"/>
      <c r="AI220" s="102"/>
      <c r="AJ220" s="102"/>
      <c r="AK220" s="102"/>
      <c r="AL220" s="102"/>
      <c r="AM220" s="102"/>
      <c r="AP220" s="102"/>
      <c r="AQ220" s="102"/>
      <c r="AR220" s="102"/>
      <c r="AS220" s="102"/>
    </row>
    <row r="221" spans="3:45">
      <c r="C221" s="102"/>
      <c r="D221" s="102"/>
      <c r="E221" s="102"/>
      <c r="F221" s="103"/>
      <c r="G221" s="102"/>
      <c r="H221" s="102"/>
      <c r="I221" s="102"/>
      <c r="J221" s="102"/>
      <c r="K221" s="102"/>
      <c r="L221" s="102"/>
      <c r="M221" s="102"/>
      <c r="N221" s="102"/>
      <c r="O221" s="103"/>
      <c r="P221" s="102"/>
      <c r="Q221" s="102"/>
      <c r="R221" s="102"/>
      <c r="S221" s="102"/>
      <c r="T221" s="102"/>
      <c r="U221" s="102"/>
      <c r="V221" s="102"/>
      <c r="W221" s="102"/>
      <c r="X221" s="103"/>
      <c r="Y221" s="102"/>
      <c r="Z221" s="102"/>
      <c r="AA221" s="102"/>
      <c r="AB221" s="102"/>
      <c r="AC221" s="102"/>
      <c r="AD221" s="102"/>
      <c r="AE221" s="102"/>
      <c r="AF221" s="102"/>
      <c r="AG221" s="103"/>
      <c r="AH221" s="102"/>
      <c r="AI221" s="102"/>
      <c r="AJ221" s="102"/>
      <c r="AK221" s="102"/>
      <c r="AL221" s="102"/>
      <c r="AM221" s="102"/>
      <c r="AP221" s="102"/>
      <c r="AQ221" s="102"/>
      <c r="AR221" s="102"/>
      <c r="AS221" s="102"/>
    </row>
    <row r="222" spans="3:45">
      <c r="C222" s="102"/>
      <c r="D222" s="102"/>
      <c r="E222" s="102"/>
      <c r="F222" s="103"/>
      <c r="G222" s="102"/>
      <c r="H222" s="102"/>
      <c r="I222" s="102"/>
      <c r="J222" s="102"/>
      <c r="K222" s="102"/>
      <c r="L222" s="102"/>
      <c r="M222" s="102"/>
      <c r="N222" s="102"/>
      <c r="O222" s="103"/>
      <c r="P222" s="102"/>
      <c r="Q222" s="102"/>
      <c r="R222" s="102"/>
      <c r="S222" s="102"/>
      <c r="T222" s="102"/>
      <c r="U222" s="102"/>
      <c r="V222" s="102"/>
      <c r="W222" s="102"/>
      <c r="X222" s="103"/>
      <c r="Y222" s="102"/>
      <c r="Z222" s="102"/>
      <c r="AA222" s="102"/>
      <c r="AB222" s="102"/>
      <c r="AC222" s="102"/>
      <c r="AD222" s="102"/>
      <c r="AE222" s="102"/>
      <c r="AF222" s="102"/>
      <c r="AG222" s="103"/>
      <c r="AH222" s="102"/>
      <c r="AI222" s="102"/>
      <c r="AJ222" s="102"/>
      <c r="AK222" s="102"/>
      <c r="AL222" s="102"/>
      <c r="AM222" s="102"/>
      <c r="AP222" s="102"/>
      <c r="AQ222" s="102"/>
      <c r="AR222" s="102"/>
      <c r="AS222" s="102"/>
    </row>
    <row r="223" spans="3:45">
      <c r="C223" s="102"/>
      <c r="D223" s="102"/>
      <c r="E223" s="102"/>
      <c r="F223" s="103"/>
      <c r="G223" s="102"/>
      <c r="H223" s="102"/>
      <c r="I223" s="102"/>
      <c r="J223" s="102"/>
      <c r="K223" s="102"/>
      <c r="L223" s="102"/>
      <c r="M223" s="102"/>
      <c r="N223" s="102"/>
      <c r="O223" s="103"/>
      <c r="P223" s="102"/>
      <c r="Q223" s="102"/>
      <c r="R223" s="102"/>
      <c r="S223" s="102"/>
      <c r="T223" s="102"/>
      <c r="U223" s="102"/>
      <c r="V223" s="102"/>
      <c r="W223" s="102"/>
      <c r="X223" s="103"/>
      <c r="Y223" s="102"/>
      <c r="Z223" s="102"/>
      <c r="AA223" s="102"/>
      <c r="AB223" s="102"/>
      <c r="AC223" s="102"/>
      <c r="AD223" s="102"/>
      <c r="AE223" s="102"/>
      <c r="AF223" s="102"/>
      <c r="AG223" s="103"/>
      <c r="AH223" s="102"/>
      <c r="AI223" s="102"/>
      <c r="AJ223" s="102"/>
      <c r="AK223" s="102"/>
      <c r="AL223" s="102"/>
      <c r="AM223" s="102"/>
      <c r="AP223" s="102"/>
      <c r="AQ223" s="102"/>
      <c r="AR223" s="102"/>
      <c r="AS223" s="102"/>
    </row>
    <row r="224" spans="3:45">
      <c r="C224" s="102"/>
      <c r="D224" s="102"/>
      <c r="E224" s="102"/>
      <c r="F224" s="103"/>
      <c r="G224" s="102"/>
      <c r="H224" s="102"/>
      <c r="I224" s="102"/>
      <c r="J224" s="102"/>
      <c r="K224" s="102"/>
      <c r="L224" s="102"/>
      <c r="M224" s="102"/>
      <c r="N224" s="102"/>
      <c r="O224" s="103"/>
      <c r="P224" s="102"/>
      <c r="Q224" s="102"/>
      <c r="R224" s="102"/>
      <c r="S224" s="102"/>
      <c r="T224" s="102"/>
      <c r="U224" s="102"/>
      <c r="V224" s="102"/>
      <c r="W224" s="102"/>
      <c r="X224" s="103"/>
      <c r="Y224" s="102"/>
      <c r="Z224" s="102"/>
      <c r="AA224" s="102"/>
      <c r="AB224" s="102"/>
      <c r="AC224" s="102"/>
      <c r="AD224" s="102"/>
      <c r="AE224" s="102"/>
      <c r="AF224" s="102"/>
      <c r="AG224" s="103"/>
      <c r="AH224" s="102"/>
      <c r="AI224" s="102"/>
      <c r="AJ224" s="102"/>
      <c r="AK224" s="102"/>
      <c r="AL224" s="102"/>
      <c r="AM224" s="102"/>
      <c r="AP224" s="102"/>
      <c r="AQ224" s="102"/>
      <c r="AR224" s="102"/>
      <c r="AS224" s="102"/>
    </row>
    <row r="225" spans="3:45">
      <c r="C225" s="102"/>
      <c r="D225" s="102"/>
      <c r="E225" s="102"/>
      <c r="F225" s="103"/>
      <c r="G225" s="102"/>
      <c r="H225" s="102"/>
      <c r="I225" s="102"/>
      <c r="J225" s="102"/>
      <c r="K225" s="102"/>
      <c r="L225" s="102"/>
      <c r="M225" s="102"/>
      <c r="N225" s="102"/>
      <c r="O225" s="103"/>
      <c r="P225" s="102"/>
      <c r="Q225" s="102"/>
      <c r="R225" s="102"/>
      <c r="S225" s="102"/>
      <c r="T225" s="102"/>
      <c r="U225" s="102"/>
      <c r="V225" s="102"/>
      <c r="W225" s="102"/>
      <c r="X225" s="103"/>
      <c r="Y225" s="102"/>
      <c r="Z225" s="102"/>
      <c r="AA225" s="102"/>
      <c r="AB225" s="102"/>
      <c r="AC225" s="102"/>
      <c r="AD225" s="102"/>
      <c r="AE225" s="102"/>
      <c r="AF225" s="102"/>
      <c r="AG225" s="103"/>
      <c r="AH225" s="102"/>
      <c r="AI225" s="102"/>
      <c r="AJ225" s="102"/>
      <c r="AK225" s="102"/>
      <c r="AL225" s="102"/>
      <c r="AM225" s="102"/>
      <c r="AP225" s="102"/>
      <c r="AQ225" s="102"/>
      <c r="AR225" s="102"/>
      <c r="AS225" s="102"/>
    </row>
    <row r="226" spans="3:45">
      <c r="C226" s="102"/>
      <c r="D226" s="102"/>
      <c r="E226" s="102"/>
      <c r="F226" s="103"/>
      <c r="G226" s="102"/>
      <c r="H226" s="102"/>
      <c r="I226" s="102"/>
      <c r="J226" s="102"/>
      <c r="K226" s="102"/>
      <c r="L226" s="102"/>
      <c r="M226" s="102"/>
      <c r="N226" s="102"/>
      <c r="O226" s="103"/>
      <c r="P226" s="102"/>
      <c r="Q226" s="102"/>
      <c r="R226" s="102"/>
      <c r="S226" s="102"/>
      <c r="T226" s="102"/>
      <c r="U226" s="102"/>
      <c r="V226" s="102"/>
      <c r="W226" s="102"/>
      <c r="X226" s="103"/>
      <c r="Y226" s="102"/>
      <c r="Z226" s="102"/>
      <c r="AA226" s="102"/>
      <c r="AB226" s="102"/>
      <c r="AC226" s="102"/>
      <c r="AD226" s="102"/>
      <c r="AE226" s="102"/>
      <c r="AF226" s="102"/>
      <c r="AG226" s="103"/>
      <c r="AH226" s="102"/>
      <c r="AI226" s="102"/>
      <c r="AJ226" s="102"/>
      <c r="AK226" s="102"/>
      <c r="AL226" s="102"/>
      <c r="AM226" s="102"/>
      <c r="AP226" s="102"/>
      <c r="AQ226" s="102"/>
      <c r="AR226" s="102"/>
      <c r="AS226" s="102"/>
    </row>
    <row r="227" spans="3:45">
      <c r="C227" s="102"/>
      <c r="D227" s="102"/>
      <c r="E227" s="102"/>
      <c r="F227" s="103"/>
      <c r="G227" s="102"/>
      <c r="H227" s="102"/>
      <c r="I227" s="102"/>
      <c r="J227" s="102"/>
      <c r="K227" s="102"/>
      <c r="L227" s="102"/>
      <c r="M227" s="102"/>
      <c r="N227" s="102"/>
      <c r="O227" s="103"/>
      <c r="P227" s="102"/>
      <c r="Q227" s="102"/>
      <c r="R227" s="102"/>
      <c r="S227" s="102"/>
      <c r="T227" s="102"/>
      <c r="U227" s="102"/>
      <c r="V227" s="102"/>
      <c r="W227" s="102"/>
      <c r="X227" s="103"/>
      <c r="Y227" s="102"/>
      <c r="Z227" s="102"/>
      <c r="AA227" s="102"/>
      <c r="AB227" s="102"/>
      <c r="AC227" s="102"/>
      <c r="AD227" s="102"/>
      <c r="AE227" s="102"/>
      <c r="AF227" s="102"/>
      <c r="AG227" s="103"/>
      <c r="AH227" s="102"/>
      <c r="AI227" s="102"/>
      <c r="AJ227" s="102"/>
      <c r="AK227" s="102"/>
      <c r="AL227" s="102"/>
      <c r="AM227" s="102"/>
      <c r="AP227" s="102"/>
      <c r="AQ227" s="102"/>
      <c r="AR227" s="102"/>
      <c r="AS227" s="102"/>
    </row>
    <row r="228" spans="3:45">
      <c r="C228" s="102"/>
      <c r="D228" s="102"/>
      <c r="E228" s="102"/>
      <c r="F228" s="103"/>
      <c r="G228" s="102"/>
      <c r="H228" s="102"/>
      <c r="I228" s="102"/>
      <c r="J228" s="102"/>
      <c r="K228" s="102"/>
      <c r="L228" s="102"/>
      <c r="M228" s="102"/>
      <c r="N228" s="102"/>
      <c r="O228" s="103"/>
      <c r="P228" s="102"/>
      <c r="Q228" s="102"/>
      <c r="R228" s="102"/>
      <c r="S228" s="102"/>
      <c r="T228" s="102"/>
      <c r="U228" s="102"/>
      <c r="V228" s="102"/>
      <c r="W228" s="102"/>
      <c r="X228" s="103"/>
      <c r="Y228" s="102"/>
      <c r="Z228" s="102"/>
      <c r="AA228" s="102"/>
      <c r="AB228" s="102"/>
      <c r="AC228" s="102"/>
      <c r="AD228" s="102"/>
      <c r="AE228" s="102"/>
      <c r="AF228" s="102"/>
      <c r="AG228" s="103"/>
      <c r="AH228" s="102"/>
      <c r="AI228" s="102"/>
      <c r="AJ228" s="102"/>
      <c r="AK228" s="102"/>
      <c r="AL228" s="102"/>
      <c r="AM228" s="102"/>
      <c r="AP228" s="102"/>
      <c r="AQ228" s="102"/>
      <c r="AR228" s="102"/>
      <c r="AS228" s="102"/>
    </row>
    <row r="229" spans="3:45">
      <c r="C229" s="102"/>
      <c r="D229" s="102"/>
      <c r="E229" s="102"/>
      <c r="F229" s="103"/>
      <c r="G229" s="102"/>
      <c r="H229" s="102"/>
      <c r="I229" s="102"/>
      <c r="J229" s="102"/>
      <c r="K229" s="102"/>
      <c r="L229" s="102"/>
      <c r="M229" s="102"/>
      <c r="N229" s="102"/>
      <c r="O229" s="103"/>
      <c r="P229" s="102"/>
      <c r="Q229" s="102"/>
      <c r="R229" s="102"/>
      <c r="S229" s="102"/>
      <c r="T229" s="102"/>
      <c r="U229" s="102"/>
      <c r="V229" s="102"/>
      <c r="W229" s="102"/>
      <c r="X229" s="103"/>
      <c r="Y229" s="102"/>
      <c r="Z229" s="102"/>
      <c r="AA229" s="102"/>
      <c r="AB229" s="102"/>
      <c r="AC229" s="102"/>
      <c r="AD229" s="102"/>
      <c r="AE229" s="102"/>
      <c r="AF229" s="102"/>
      <c r="AG229" s="103"/>
      <c r="AH229" s="102"/>
      <c r="AI229" s="102"/>
      <c r="AJ229" s="102"/>
      <c r="AK229" s="102"/>
      <c r="AL229" s="102"/>
      <c r="AM229" s="102"/>
      <c r="AP229" s="102"/>
      <c r="AQ229" s="102"/>
      <c r="AR229" s="102"/>
      <c r="AS229" s="102"/>
    </row>
    <row r="230" spans="3:45">
      <c r="C230" s="102"/>
      <c r="D230" s="102"/>
      <c r="E230" s="102"/>
      <c r="F230" s="103"/>
      <c r="G230" s="102"/>
      <c r="H230" s="102"/>
      <c r="I230" s="102"/>
      <c r="J230" s="102"/>
      <c r="K230" s="102"/>
      <c r="L230" s="102"/>
      <c r="M230" s="102"/>
      <c r="N230" s="102"/>
      <c r="O230" s="103"/>
      <c r="P230" s="102"/>
      <c r="Q230" s="102"/>
      <c r="R230" s="102"/>
      <c r="S230" s="102"/>
      <c r="T230" s="102"/>
      <c r="U230" s="102"/>
      <c r="V230" s="102"/>
      <c r="W230" s="102"/>
      <c r="X230" s="103"/>
      <c r="Y230" s="102"/>
      <c r="Z230" s="102"/>
      <c r="AA230" s="102"/>
      <c r="AB230" s="102"/>
      <c r="AC230" s="102"/>
      <c r="AD230" s="102"/>
      <c r="AE230" s="102"/>
      <c r="AF230" s="102"/>
      <c r="AG230" s="103"/>
      <c r="AH230" s="102"/>
      <c r="AI230" s="102"/>
      <c r="AJ230" s="102"/>
      <c r="AK230" s="102"/>
      <c r="AL230" s="102"/>
      <c r="AM230" s="102"/>
      <c r="AP230" s="102"/>
      <c r="AQ230" s="102"/>
      <c r="AR230" s="102"/>
      <c r="AS230" s="102"/>
    </row>
    <row r="231" spans="3:45">
      <c r="C231" s="102"/>
      <c r="D231" s="102"/>
      <c r="E231" s="102"/>
      <c r="F231" s="103"/>
      <c r="G231" s="102"/>
      <c r="H231" s="102"/>
      <c r="I231" s="102"/>
      <c r="J231" s="102"/>
      <c r="K231" s="102"/>
      <c r="L231" s="102"/>
      <c r="M231" s="102"/>
      <c r="N231" s="102"/>
      <c r="O231" s="103"/>
      <c r="P231" s="102"/>
      <c r="Q231" s="102"/>
      <c r="R231" s="102"/>
      <c r="S231" s="102"/>
      <c r="T231" s="102"/>
      <c r="U231" s="102"/>
      <c r="V231" s="102"/>
      <c r="W231" s="102"/>
      <c r="X231" s="103"/>
      <c r="Y231" s="102"/>
      <c r="Z231" s="102"/>
      <c r="AA231" s="102"/>
      <c r="AB231" s="102"/>
      <c r="AC231" s="102"/>
      <c r="AD231" s="102"/>
      <c r="AE231" s="102"/>
      <c r="AF231" s="102"/>
      <c r="AG231" s="103"/>
      <c r="AH231" s="102"/>
      <c r="AI231" s="102"/>
      <c r="AJ231" s="102"/>
      <c r="AK231" s="102"/>
      <c r="AL231" s="102"/>
      <c r="AM231" s="102"/>
      <c r="AP231" s="102"/>
      <c r="AQ231" s="102"/>
      <c r="AR231" s="102"/>
      <c r="AS231" s="102"/>
    </row>
    <row r="232" spans="3:45">
      <c r="C232" s="102"/>
      <c r="D232" s="102"/>
      <c r="E232" s="102"/>
      <c r="F232" s="103"/>
      <c r="G232" s="102"/>
      <c r="H232" s="102"/>
      <c r="I232" s="102"/>
      <c r="J232" s="102"/>
      <c r="K232" s="102"/>
      <c r="L232" s="102"/>
      <c r="M232" s="102"/>
      <c r="N232" s="102"/>
      <c r="O232" s="103"/>
      <c r="P232" s="102"/>
      <c r="Q232" s="102"/>
      <c r="R232" s="102"/>
      <c r="S232" s="102"/>
      <c r="T232" s="102"/>
      <c r="U232" s="102"/>
      <c r="V232" s="102"/>
      <c r="W232" s="102"/>
      <c r="X232" s="103"/>
      <c r="Y232" s="102"/>
      <c r="Z232" s="102"/>
      <c r="AA232" s="102"/>
      <c r="AB232" s="102"/>
      <c r="AC232" s="102"/>
      <c r="AD232" s="102"/>
      <c r="AE232" s="102"/>
      <c r="AF232" s="102"/>
      <c r="AG232" s="103"/>
      <c r="AH232" s="102"/>
      <c r="AI232" s="102"/>
      <c r="AJ232" s="102"/>
      <c r="AK232" s="102"/>
      <c r="AL232" s="102"/>
      <c r="AM232" s="102"/>
      <c r="AP232" s="102"/>
      <c r="AQ232" s="102"/>
      <c r="AR232" s="102"/>
      <c r="AS232" s="102"/>
    </row>
    <row r="233" spans="3:45">
      <c r="C233" s="102"/>
      <c r="D233" s="102"/>
      <c r="E233" s="102"/>
      <c r="F233" s="103"/>
      <c r="G233" s="102"/>
      <c r="H233" s="102"/>
      <c r="I233" s="102"/>
      <c r="J233" s="102"/>
      <c r="K233" s="102"/>
      <c r="L233" s="102"/>
      <c r="M233" s="102"/>
      <c r="N233" s="102"/>
      <c r="O233" s="103"/>
      <c r="P233" s="102"/>
      <c r="Q233" s="102"/>
      <c r="R233" s="102"/>
      <c r="S233" s="102"/>
      <c r="T233" s="102"/>
      <c r="U233" s="102"/>
      <c r="V233" s="102"/>
      <c r="W233" s="102"/>
      <c r="X233" s="103"/>
      <c r="Y233" s="102"/>
      <c r="Z233" s="102"/>
      <c r="AA233" s="102"/>
      <c r="AB233" s="102"/>
      <c r="AC233" s="102"/>
      <c r="AD233" s="102"/>
      <c r="AE233" s="102"/>
      <c r="AF233" s="102"/>
      <c r="AG233" s="103"/>
      <c r="AH233" s="102"/>
      <c r="AI233" s="102"/>
      <c r="AJ233" s="102"/>
      <c r="AK233" s="102"/>
      <c r="AL233" s="102"/>
      <c r="AM233" s="102"/>
      <c r="AP233" s="102"/>
      <c r="AQ233" s="102"/>
      <c r="AR233" s="102"/>
      <c r="AS233" s="102"/>
    </row>
    <row r="234" spans="3:45">
      <c r="C234" s="102"/>
      <c r="D234" s="102"/>
      <c r="E234" s="102"/>
      <c r="F234" s="103"/>
      <c r="G234" s="102"/>
      <c r="H234" s="102"/>
      <c r="I234" s="102"/>
      <c r="J234" s="102"/>
      <c r="K234" s="102"/>
      <c r="L234" s="102"/>
      <c r="M234" s="102"/>
      <c r="N234" s="102"/>
      <c r="O234" s="103"/>
      <c r="P234" s="102"/>
      <c r="Q234" s="102"/>
      <c r="R234" s="102"/>
      <c r="S234" s="102"/>
      <c r="T234" s="102"/>
      <c r="U234" s="102"/>
      <c r="V234" s="102"/>
      <c r="W234" s="102"/>
      <c r="X234" s="103"/>
      <c r="Y234" s="102"/>
      <c r="Z234" s="102"/>
      <c r="AA234" s="102"/>
      <c r="AB234" s="102"/>
      <c r="AC234" s="102"/>
      <c r="AD234" s="102"/>
      <c r="AE234" s="102"/>
      <c r="AF234" s="102"/>
      <c r="AG234" s="103"/>
      <c r="AH234" s="102"/>
      <c r="AI234" s="102"/>
      <c r="AJ234" s="102"/>
      <c r="AK234" s="102"/>
      <c r="AL234" s="102"/>
      <c r="AM234" s="102"/>
      <c r="AP234" s="102"/>
      <c r="AQ234" s="102"/>
      <c r="AR234" s="102"/>
      <c r="AS234" s="102"/>
    </row>
    <row r="235" spans="3:45">
      <c r="C235" s="102"/>
      <c r="D235" s="102"/>
      <c r="E235" s="102"/>
      <c r="F235" s="103"/>
      <c r="G235" s="102"/>
      <c r="H235" s="102"/>
      <c r="I235" s="102"/>
      <c r="J235" s="102"/>
      <c r="K235" s="102"/>
      <c r="L235" s="102"/>
      <c r="M235" s="102"/>
      <c r="N235" s="102"/>
      <c r="O235" s="103"/>
      <c r="P235" s="102"/>
      <c r="Q235" s="102"/>
      <c r="R235" s="102"/>
      <c r="S235" s="102"/>
      <c r="T235" s="102"/>
      <c r="U235" s="102"/>
      <c r="V235" s="102"/>
      <c r="W235" s="102"/>
      <c r="X235" s="103"/>
      <c r="Y235" s="102"/>
      <c r="Z235" s="102"/>
      <c r="AA235" s="102"/>
      <c r="AB235" s="102"/>
      <c r="AC235" s="102"/>
      <c r="AD235" s="102"/>
      <c r="AE235" s="102"/>
      <c r="AF235" s="102"/>
      <c r="AG235" s="103"/>
      <c r="AH235" s="102"/>
      <c r="AI235" s="102"/>
      <c r="AJ235" s="102"/>
      <c r="AK235" s="102"/>
      <c r="AL235" s="102"/>
      <c r="AM235" s="102"/>
      <c r="AP235" s="102"/>
      <c r="AQ235" s="102"/>
      <c r="AR235" s="102"/>
      <c r="AS235" s="102"/>
    </row>
    <row r="236" spans="3:45">
      <c r="C236" s="102"/>
      <c r="D236" s="102"/>
      <c r="E236" s="102"/>
      <c r="F236" s="103"/>
      <c r="G236" s="102"/>
      <c r="H236" s="102"/>
      <c r="I236" s="102"/>
      <c r="J236" s="102"/>
      <c r="K236" s="102"/>
      <c r="L236" s="102"/>
      <c r="M236" s="102"/>
      <c r="N236" s="102"/>
      <c r="O236" s="103"/>
      <c r="P236" s="102"/>
      <c r="Q236" s="102"/>
      <c r="R236" s="102"/>
      <c r="S236" s="102"/>
      <c r="T236" s="102"/>
      <c r="U236" s="102"/>
      <c r="V236" s="102"/>
      <c r="W236" s="102"/>
      <c r="X236" s="103"/>
      <c r="Y236" s="102"/>
      <c r="Z236" s="102"/>
      <c r="AA236" s="102"/>
      <c r="AB236" s="102"/>
      <c r="AC236" s="102"/>
      <c r="AD236" s="102"/>
      <c r="AE236" s="102"/>
      <c r="AF236" s="102"/>
      <c r="AG236" s="103"/>
      <c r="AH236" s="102"/>
      <c r="AI236" s="102"/>
      <c r="AJ236" s="102"/>
      <c r="AK236" s="102"/>
      <c r="AL236" s="102"/>
      <c r="AM236" s="102"/>
      <c r="AP236" s="102"/>
      <c r="AQ236" s="102"/>
      <c r="AR236" s="102"/>
      <c r="AS236" s="102"/>
    </row>
    <row r="237" spans="3:45">
      <c r="C237" s="102"/>
      <c r="D237" s="102"/>
      <c r="E237" s="102"/>
      <c r="F237" s="103"/>
      <c r="G237" s="102"/>
      <c r="H237" s="102"/>
      <c r="I237" s="102"/>
      <c r="J237" s="102"/>
      <c r="K237" s="102"/>
      <c r="L237" s="102"/>
      <c r="M237" s="102"/>
      <c r="N237" s="102"/>
      <c r="O237" s="103"/>
      <c r="P237" s="102"/>
      <c r="Q237" s="102"/>
      <c r="R237" s="102"/>
      <c r="S237" s="102"/>
      <c r="T237" s="102"/>
      <c r="U237" s="102"/>
      <c r="V237" s="102"/>
      <c r="W237" s="102"/>
      <c r="X237" s="103"/>
      <c r="Y237" s="102"/>
      <c r="Z237" s="102"/>
      <c r="AA237" s="102"/>
      <c r="AB237" s="102"/>
      <c r="AC237" s="102"/>
      <c r="AD237" s="102"/>
      <c r="AE237" s="102"/>
      <c r="AF237" s="102"/>
      <c r="AG237" s="103"/>
      <c r="AH237" s="102"/>
      <c r="AI237" s="102"/>
      <c r="AJ237" s="102"/>
      <c r="AK237" s="102"/>
      <c r="AL237" s="102"/>
      <c r="AM237" s="102"/>
      <c r="AP237" s="102"/>
      <c r="AQ237" s="102"/>
      <c r="AR237" s="102"/>
      <c r="AS237" s="102"/>
    </row>
    <row r="238" spans="3:45">
      <c r="C238" s="102"/>
      <c r="D238" s="102"/>
      <c r="E238" s="102"/>
      <c r="F238" s="103"/>
      <c r="G238" s="102"/>
      <c r="H238" s="102"/>
      <c r="I238" s="102"/>
      <c r="J238" s="102"/>
      <c r="K238" s="102"/>
      <c r="L238" s="102"/>
      <c r="M238" s="102"/>
      <c r="N238" s="102"/>
      <c r="O238" s="103"/>
      <c r="P238" s="102"/>
      <c r="Q238" s="102"/>
      <c r="R238" s="102"/>
      <c r="S238" s="102"/>
      <c r="T238" s="102"/>
      <c r="U238" s="102"/>
      <c r="V238" s="102"/>
      <c r="W238" s="102"/>
      <c r="X238" s="103"/>
      <c r="Y238" s="102"/>
      <c r="Z238" s="102"/>
      <c r="AA238" s="102"/>
      <c r="AB238" s="102"/>
      <c r="AC238" s="102"/>
      <c r="AD238" s="102"/>
      <c r="AE238" s="102"/>
      <c r="AF238" s="102"/>
      <c r="AG238" s="103"/>
      <c r="AH238" s="102"/>
      <c r="AI238" s="102"/>
      <c r="AJ238" s="102"/>
      <c r="AK238" s="102"/>
      <c r="AL238" s="102"/>
      <c r="AM238" s="102"/>
      <c r="AP238" s="102"/>
      <c r="AQ238" s="102"/>
      <c r="AR238" s="102"/>
      <c r="AS238" s="102"/>
    </row>
    <row r="239" spans="3:45">
      <c r="C239" s="102"/>
      <c r="D239" s="102"/>
      <c r="E239" s="102"/>
      <c r="F239" s="103"/>
      <c r="G239" s="102"/>
      <c r="H239" s="102"/>
      <c r="I239" s="102"/>
      <c r="J239" s="102"/>
      <c r="K239" s="102"/>
      <c r="L239" s="102"/>
      <c r="M239" s="102"/>
      <c r="N239" s="102"/>
      <c r="O239" s="103"/>
      <c r="P239" s="102"/>
      <c r="Q239" s="102"/>
      <c r="R239" s="102"/>
      <c r="S239" s="102"/>
      <c r="T239" s="102"/>
      <c r="U239" s="102"/>
      <c r="V239" s="102"/>
      <c r="W239" s="102"/>
      <c r="X239" s="103"/>
      <c r="Y239" s="102"/>
      <c r="Z239" s="102"/>
      <c r="AA239" s="102"/>
      <c r="AB239" s="102"/>
      <c r="AC239" s="102"/>
      <c r="AD239" s="102"/>
      <c r="AE239" s="102"/>
      <c r="AF239" s="102"/>
      <c r="AG239" s="103"/>
      <c r="AH239" s="102"/>
      <c r="AI239" s="102"/>
      <c r="AJ239" s="102"/>
      <c r="AK239" s="102"/>
      <c r="AL239" s="102"/>
      <c r="AM239" s="102"/>
      <c r="AP239" s="102"/>
      <c r="AQ239" s="102"/>
      <c r="AR239" s="102"/>
      <c r="AS239" s="102"/>
    </row>
    <row r="240" spans="3:45">
      <c r="C240" s="102"/>
      <c r="D240" s="102"/>
      <c r="E240" s="102"/>
      <c r="F240" s="103"/>
      <c r="G240" s="102"/>
      <c r="H240" s="102"/>
      <c r="I240" s="102"/>
      <c r="J240" s="102"/>
      <c r="K240" s="102"/>
      <c r="L240" s="102"/>
      <c r="M240" s="102"/>
      <c r="N240" s="102"/>
      <c r="O240" s="103"/>
      <c r="P240" s="102"/>
      <c r="Q240" s="102"/>
      <c r="R240" s="102"/>
      <c r="S240" s="102"/>
      <c r="T240" s="102"/>
      <c r="U240" s="102"/>
      <c r="V240" s="102"/>
      <c r="W240" s="102"/>
      <c r="X240" s="103"/>
      <c r="Y240" s="102"/>
      <c r="Z240" s="102"/>
      <c r="AA240" s="102"/>
      <c r="AB240" s="102"/>
      <c r="AC240" s="102"/>
      <c r="AD240" s="102"/>
      <c r="AE240" s="102"/>
      <c r="AF240" s="102"/>
      <c r="AG240" s="103"/>
      <c r="AH240" s="102"/>
      <c r="AI240" s="102"/>
      <c r="AJ240" s="102"/>
      <c r="AK240" s="102"/>
      <c r="AL240" s="102"/>
      <c r="AM240" s="102"/>
      <c r="AP240" s="102"/>
      <c r="AQ240" s="102"/>
      <c r="AR240" s="102"/>
      <c r="AS240" s="102"/>
    </row>
    <row r="241" spans="3:45">
      <c r="C241" s="102"/>
      <c r="D241" s="102"/>
      <c r="E241" s="102"/>
      <c r="F241" s="103"/>
      <c r="G241" s="102"/>
      <c r="H241" s="102"/>
      <c r="I241" s="102"/>
      <c r="J241" s="102"/>
      <c r="K241" s="102"/>
      <c r="L241" s="102"/>
      <c r="M241" s="102"/>
      <c r="N241" s="102"/>
      <c r="O241" s="103"/>
      <c r="P241" s="102"/>
      <c r="Q241" s="102"/>
      <c r="R241" s="102"/>
      <c r="S241" s="102"/>
      <c r="T241" s="102"/>
      <c r="U241" s="102"/>
      <c r="V241" s="102"/>
      <c r="W241" s="102"/>
      <c r="X241" s="103"/>
      <c r="Y241" s="102"/>
      <c r="Z241" s="102"/>
      <c r="AA241" s="102"/>
      <c r="AB241" s="102"/>
      <c r="AC241" s="102"/>
      <c r="AD241" s="102"/>
      <c r="AE241" s="102"/>
      <c r="AF241" s="102"/>
      <c r="AG241" s="103"/>
      <c r="AH241" s="102"/>
      <c r="AI241" s="102"/>
      <c r="AJ241" s="102"/>
      <c r="AK241" s="102"/>
      <c r="AL241" s="102"/>
      <c r="AM241" s="102"/>
      <c r="AP241" s="102"/>
      <c r="AQ241" s="102"/>
      <c r="AR241" s="102"/>
      <c r="AS241" s="102"/>
    </row>
    <row r="242" spans="3:45">
      <c r="C242" s="102"/>
      <c r="D242" s="102"/>
      <c r="E242" s="102"/>
      <c r="F242" s="103"/>
      <c r="G242" s="102"/>
      <c r="H242" s="102"/>
      <c r="I242" s="102"/>
      <c r="J242" s="102"/>
      <c r="K242" s="102"/>
      <c r="L242" s="102"/>
      <c r="M242" s="102"/>
      <c r="N242" s="102"/>
      <c r="O242" s="103"/>
      <c r="P242" s="102"/>
      <c r="Q242" s="102"/>
      <c r="R242" s="102"/>
      <c r="S242" s="102"/>
      <c r="T242" s="102"/>
      <c r="U242" s="102"/>
      <c r="V242" s="102"/>
      <c r="W242" s="102"/>
      <c r="X242" s="103"/>
      <c r="Y242" s="102"/>
      <c r="Z242" s="102"/>
      <c r="AA242" s="102"/>
      <c r="AB242" s="102"/>
      <c r="AC242" s="102"/>
      <c r="AD242" s="102"/>
      <c r="AE242" s="102"/>
      <c r="AF242" s="102"/>
      <c r="AG242" s="103"/>
      <c r="AH242" s="102"/>
      <c r="AI242" s="102"/>
      <c r="AJ242" s="102"/>
      <c r="AK242" s="102"/>
      <c r="AL242" s="102"/>
      <c r="AM242" s="102"/>
      <c r="AP242" s="102"/>
      <c r="AQ242" s="102"/>
      <c r="AR242" s="102"/>
      <c r="AS242" s="102"/>
    </row>
    <row r="243" spans="3:45">
      <c r="C243" s="102"/>
      <c r="D243" s="102"/>
      <c r="E243" s="102"/>
      <c r="F243" s="103"/>
      <c r="G243" s="102"/>
      <c r="H243" s="102"/>
      <c r="I243" s="102"/>
      <c r="J243" s="102"/>
      <c r="K243" s="102"/>
      <c r="L243" s="102"/>
      <c r="M243" s="102"/>
      <c r="N243" s="102"/>
      <c r="O243" s="103"/>
      <c r="P243" s="102"/>
      <c r="Q243" s="102"/>
      <c r="R243" s="102"/>
      <c r="S243" s="102"/>
      <c r="T243" s="102"/>
      <c r="U243" s="102"/>
      <c r="V243" s="102"/>
      <c r="W243" s="102"/>
      <c r="X243" s="103"/>
      <c r="Y243" s="102"/>
      <c r="Z243" s="102"/>
      <c r="AA243" s="102"/>
      <c r="AB243" s="102"/>
      <c r="AC243" s="102"/>
      <c r="AD243" s="102"/>
      <c r="AE243" s="102"/>
      <c r="AF243" s="102"/>
      <c r="AG243" s="103"/>
      <c r="AH243" s="102"/>
      <c r="AI243" s="102"/>
      <c r="AJ243" s="102"/>
      <c r="AK243" s="102"/>
      <c r="AL243" s="102"/>
      <c r="AM243" s="102"/>
      <c r="AP243" s="102"/>
      <c r="AQ243" s="102"/>
      <c r="AR243" s="102"/>
      <c r="AS243" s="102"/>
    </row>
    <row r="244" spans="3:45">
      <c r="C244" s="102"/>
      <c r="D244" s="102"/>
      <c r="E244" s="102"/>
      <c r="F244" s="103"/>
      <c r="G244" s="102"/>
      <c r="H244" s="102"/>
      <c r="I244" s="102"/>
      <c r="J244" s="102"/>
      <c r="K244" s="102"/>
      <c r="L244" s="102"/>
      <c r="M244" s="102"/>
      <c r="N244" s="102"/>
      <c r="O244" s="103"/>
      <c r="P244" s="102"/>
      <c r="Q244" s="102"/>
      <c r="R244" s="102"/>
      <c r="S244" s="102"/>
      <c r="T244" s="102"/>
      <c r="U244" s="102"/>
      <c r="V244" s="102"/>
      <c r="W244" s="102"/>
      <c r="X244" s="103"/>
      <c r="Y244" s="102"/>
      <c r="Z244" s="102"/>
      <c r="AA244" s="102"/>
      <c r="AB244" s="102"/>
      <c r="AC244" s="102"/>
      <c r="AD244" s="102"/>
      <c r="AE244" s="102"/>
      <c r="AF244" s="102"/>
      <c r="AG244" s="103"/>
      <c r="AH244" s="102"/>
      <c r="AI244" s="102"/>
      <c r="AJ244" s="102"/>
      <c r="AK244" s="102"/>
      <c r="AL244" s="102"/>
      <c r="AM244" s="102"/>
      <c r="AP244" s="102"/>
      <c r="AQ244" s="102"/>
      <c r="AR244" s="102"/>
      <c r="AS244" s="102"/>
    </row>
    <row r="245" spans="3:45">
      <c r="C245" s="102"/>
      <c r="D245" s="102"/>
      <c r="E245" s="102"/>
      <c r="F245" s="103"/>
      <c r="G245" s="102"/>
      <c r="H245" s="102"/>
      <c r="I245" s="102"/>
      <c r="J245" s="102"/>
      <c r="K245" s="102"/>
      <c r="L245" s="102"/>
      <c r="M245" s="102"/>
      <c r="N245" s="102"/>
      <c r="O245" s="103"/>
      <c r="P245" s="102"/>
      <c r="Q245" s="102"/>
      <c r="R245" s="102"/>
      <c r="S245" s="102"/>
      <c r="T245" s="102"/>
      <c r="U245" s="102"/>
      <c r="V245" s="102"/>
      <c r="W245" s="102"/>
      <c r="X245" s="103"/>
      <c r="Y245" s="102"/>
      <c r="Z245" s="102"/>
      <c r="AA245" s="102"/>
      <c r="AB245" s="102"/>
      <c r="AC245" s="102"/>
      <c r="AD245" s="102"/>
      <c r="AE245" s="102"/>
      <c r="AF245" s="102"/>
      <c r="AG245" s="103"/>
      <c r="AH245" s="102"/>
      <c r="AI245" s="102"/>
      <c r="AJ245" s="102"/>
      <c r="AK245" s="102"/>
      <c r="AL245" s="102"/>
      <c r="AM245" s="102"/>
      <c r="AP245" s="102"/>
      <c r="AQ245" s="102"/>
      <c r="AR245" s="102"/>
      <c r="AS245" s="102"/>
    </row>
    <row r="246" spans="3:45">
      <c r="C246" s="102"/>
      <c r="D246" s="102"/>
      <c r="E246" s="102"/>
      <c r="F246" s="103"/>
      <c r="G246" s="102"/>
      <c r="H246" s="102"/>
      <c r="I246" s="102"/>
      <c r="J246" s="102"/>
      <c r="K246" s="102"/>
      <c r="L246" s="102"/>
      <c r="M246" s="102"/>
      <c r="N246" s="102"/>
      <c r="O246" s="103"/>
      <c r="P246" s="102"/>
      <c r="Q246" s="102"/>
      <c r="R246" s="102"/>
      <c r="S246" s="102"/>
      <c r="T246" s="102"/>
      <c r="U246" s="102"/>
      <c r="V246" s="102"/>
      <c r="W246" s="102"/>
      <c r="X246" s="103"/>
      <c r="Y246" s="102"/>
      <c r="Z246" s="102"/>
      <c r="AA246" s="102"/>
      <c r="AB246" s="102"/>
      <c r="AC246" s="102"/>
      <c r="AD246" s="102"/>
      <c r="AE246" s="102"/>
      <c r="AF246" s="102"/>
      <c r="AG246" s="103"/>
      <c r="AH246" s="102"/>
      <c r="AI246" s="102"/>
      <c r="AJ246" s="102"/>
      <c r="AK246" s="102"/>
      <c r="AL246" s="102"/>
      <c r="AM246" s="102"/>
      <c r="AP246" s="102"/>
      <c r="AQ246" s="102"/>
      <c r="AR246" s="102"/>
      <c r="AS246" s="102"/>
    </row>
    <row r="247" spans="3:45">
      <c r="C247" s="102"/>
      <c r="D247" s="102"/>
      <c r="E247" s="102"/>
      <c r="F247" s="103"/>
      <c r="G247" s="102"/>
      <c r="H247" s="102"/>
      <c r="I247" s="102"/>
      <c r="J247" s="102"/>
      <c r="K247" s="102"/>
      <c r="L247" s="102"/>
      <c r="M247" s="102"/>
      <c r="N247" s="102"/>
      <c r="O247" s="103"/>
      <c r="P247" s="102"/>
      <c r="Q247" s="102"/>
      <c r="R247" s="102"/>
      <c r="S247" s="102"/>
      <c r="T247" s="102"/>
      <c r="U247" s="102"/>
      <c r="V247" s="102"/>
      <c r="W247" s="102"/>
      <c r="X247" s="103"/>
      <c r="Y247" s="102"/>
      <c r="Z247" s="102"/>
      <c r="AA247" s="102"/>
      <c r="AB247" s="102"/>
      <c r="AC247" s="102"/>
      <c r="AD247" s="102"/>
      <c r="AE247" s="102"/>
      <c r="AF247" s="102"/>
      <c r="AG247" s="103"/>
      <c r="AH247" s="102"/>
      <c r="AI247" s="102"/>
      <c r="AJ247" s="102"/>
      <c r="AK247" s="102"/>
      <c r="AL247" s="102"/>
      <c r="AM247" s="102"/>
      <c r="AP247" s="102"/>
      <c r="AQ247" s="102"/>
      <c r="AR247" s="102"/>
      <c r="AS247" s="102"/>
    </row>
    <row r="248" spans="3:45">
      <c r="C248" s="102"/>
      <c r="D248" s="102"/>
      <c r="E248" s="102"/>
      <c r="F248" s="103"/>
      <c r="G248" s="102"/>
      <c r="H248" s="102"/>
      <c r="I248" s="102"/>
      <c r="J248" s="102"/>
      <c r="K248" s="102"/>
      <c r="L248" s="102"/>
      <c r="M248" s="102"/>
      <c r="N248" s="102"/>
      <c r="O248" s="103"/>
      <c r="P248" s="102"/>
      <c r="Q248" s="102"/>
      <c r="R248" s="102"/>
      <c r="S248" s="102"/>
      <c r="T248" s="102"/>
      <c r="U248" s="102"/>
      <c r="V248" s="102"/>
      <c r="W248" s="102"/>
      <c r="X248" s="103"/>
      <c r="Y248" s="102"/>
      <c r="Z248" s="102"/>
      <c r="AA248" s="102"/>
      <c r="AB248" s="102"/>
      <c r="AC248" s="102"/>
      <c r="AD248" s="102"/>
      <c r="AE248" s="102"/>
      <c r="AF248" s="102"/>
      <c r="AG248" s="103"/>
      <c r="AH248" s="102"/>
      <c r="AI248" s="102"/>
      <c r="AJ248" s="102"/>
      <c r="AK248" s="102"/>
      <c r="AL248" s="102"/>
      <c r="AM248" s="102"/>
      <c r="AP248" s="102"/>
      <c r="AQ248" s="102"/>
      <c r="AR248" s="102"/>
      <c r="AS248" s="102"/>
    </row>
    <row r="249" spans="3:45">
      <c r="C249" s="102"/>
      <c r="D249" s="102"/>
      <c r="E249" s="102"/>
      <c r="F249" s="103"/>
      <c r="G249" s="102"/>
      <c r="H249" s="102"/>
      <c r="I249" s="102"/>
      <c r="J249" s="102"/>
      <c r="K249" s="102"/>
      <c r="L249" s="102"/>
      <c r="M249" s="102"/>
      <c r="N249" s="102"/>
      <c r="O249" s="103"/>
      <c r="P249" s="102"/>
      <c r="Q249" s="102"/>
      <c r="R249" s="102"/>
      <c r="S249" s="102"/>
      <c r="T249" s="102"/>
      <c r="U249" s="102"/>
      <c r="V249" s="102"/>
      <c r="W249" s="102"/>
      <c r="X249" s="103"/>
      <c r="Y249" s="102"/>
      <c r="Z249" s="102"/>
      <c r="AA249" s="102"/>
      <c r="AB249" s="102"/>
      <c r="AC249" s="102"/>
      <c r="AD249" s="102"/>
      <c r="AE249" s="102"/>
      <c r="AF249" s="102"/>
      <c r="AG249" s="103"/>
      <c r="AH249" s="102"/>
      <c r="AI249" s="102"/>
      <c r="AJ249" s="102"/>
      <c r="AK249" s="102"/>
      <c r="AL249" s="102"/>
      <c r="AM249" s="102"/>
      <c r="AP249" s="102"/>
      <c r="AQ249" s="102"/>
      <c r="AR249" s="102"/>
      <c r="AS249" s="102"/>
    </row>
    <row r="250" spans="3:45">
      <c r="C250" s="102"/>
      <c r="D250" s="102"/>
      <c r="E250" s="102"/>
      <c r="F250" s="103"/>
      <c r="G250" s="102"/>
      <c r="H250" s="102"/>
      <c r="I250" s="102"/>
      <c r="J250" s="102"/>
      <c r="K250" s="102"/>
      <c r="L250" s="102"/>
      <c r="M250" s="102"/>
      <c r="N250" s="102"/>
      <c r="O250" s="103"/>
      <c r="P250" s="102"/>
      <c r="Q250" s="102"/>
      <c r="R250" s="102"/>
      <c r="S250" s="102"/>
      <c r="T250" s="102"/>
      <c r="U250" s="102"/>
      <c r="V250" s="102"/>
      <c r="W250" s="102"/>
      <c r="X250" s="103"/>
      <c r="Y250" s="102"/>
      <c r="Z250" s="102"/>
      <c r="AA250" s="102"/>
      <c r="AB250" s="102"/>
      <c r="AC250" s="102"/>
      <c r="AD250" s="102"/>
      <c r="AE250" s="102"/>
      <c r="AF250" s="102"/>
      <c r="AG250" s="103"/>
      <c r="AH250" s="102"/>
      <c r="AI250" s="102"/>
      <c r="AJ250" s="102"/>
      <c r="AK250" s="102"/>
      <c r="AL250" s="102"/>
      <c r="AM250" s="102"/>
      <c r="AP250" s="102"/>
      <c r="AQ250" s="102"/>
      <c r="AR250" s="102"/>
      <c r="AS250" s="102"/>
    </row>
    <row r="251" spans="3:45">
      <c r="C251" s="102"/>
      <c r="D251" s="102"/>
      <c r="E251" s="102"/>
      <c r="F251" s="103"/>
      <c r="G251" s="102"/>
      <c r="H251" s="102"/>
      <c r="I251" s="102"/>
      <c r="J251" s="102"/>
      <c r="K251" s="102"/>
      <c r="L251" s="102"/>
      <c r="M251" s="102"/>
      <c r="N251" s="102"/>
      <c r="O251" s="103"/>
      <c r="P251" s="102"/>
      <c r="Q251" s="102"/>
      <c r="R251" s="102"/>
      <c r="S251" s="102"/>
      <c r="T251" s="102"/>
      <c r="U251" s="102"/>
      <c r="V251" s="102"/>
      <c r="W251" s="102"/>
      <c r="X251" s="103"/>
      <c r="Y251" s="102"/>
      <c r="Z251" s="102"/>
      <c r="AA251" s="102"/>
      <c r="AB251" s="102"/>
      <c r="AC251" s="102"/>
      <c r="AD251" s="102"/>
      <c r="AE251" s="102"/>
      <c r="AF251" s="102"/>
      <c r="AG251" s="103"/>
      <c r="AH251" s="102"/>
      <c r="AI251" s="102"/>
      <c r="AJ251" s="102"/>
      <c r="AK251" s="102"/>
      <c r="AL251" s="102"/>
      <c r="AM251" s="102"/>
      <c r="AP251" s="102"/>
      <c r="AQ251" s="102"/>
      <c r="AR251" s="102"/>
      <c r="AS251" s="102"/>
    </row>
    <row r="252" spans="3:45">
      <c r="C252" s="102"/>
      <c r="D252" s="102"/>
      <c r="E252" s="102"/>
      <c r="F252" s="103"/>
      <c r="G252" s="102"/>
      <c r="H252" s="102"/>
      <c r="I252" s="102"/>
      <c r="J252" s="102"/>
      <c r="K252" s="102"/>
      <c r="L252" s="102"/>
      <c r="M252" s="102"/>
      <c r="N252" s="102"/>
      <c r="O252" s="103"/>
      <c r="P252" s="102"/>
      <c r="Q252" s="102"/>
      <c r="R252" s="102"/>
      <c r="S252" s="102"/>
      <c r="T252" s="102"/>
      <c r="U252" s="102"/>
      <c r="V252" s="102"/>
      <c r="W252" s="102"/>
      <c r="X252" s="103"/>
      <c r="Y252" s="102"/>
      <c r="Z252" s="102"/>
      <c r="AA252" s="102"/>
      <c r="AB252" s="102"/>
      <c r="AC252" s="102"/>
      <c r="AD252" s="102"/>
      <c r="AE252" s="102"/>
      <c r="AF252" s="102"/>
      <c r="AG252" s="103"/>
      <c r="AH252" s="102"/>
      <c r="AI252" s="102"/>
      <c r="AJ252" s="102"/>
      <c r="AK252" s="102"/>
      <c r="AL252" s="102"/>
      <c r="AM252" s="102"/>
      <c r="AP252" s="102"/>
      <c r="AQ252" s="102"/>
      <c r="AR252" s="102"/>
      <c r="AS252" s="102"/>
    </row>
    <row r="253" spans="3:45">
      <c r="C253" s="102"/>
      <c r="D253" s="102"/>
      <c r="E253" s="102"/>
      <c r="F253" s="103"/>
      <c r="G253" s="102"/>
      <c r="H253" s="102"/>
      <c r="I253" s="102"/>
      <c r="J253" s="102"/>
      <c r="K253" s="102"/>
      <c r="L253" s="102"/>
      <c r="M253" s="102"/>
      <c r="N253" s="102"/>
      <c r="O253" s="103"/>
      <c r="P253" s="102"/>
      <c r="Q253" s="102"/>
      <c r="R253" s="102"/>
      <c r="S253" s="102"/>
      <c r="T253" s="102"/>
      <c r="U253" s="102"/>
      <c r="V253" s="102"/>
      <c r="W253" s="102"/>
      <c r="X253" s="103"/>
      <c r="Y253" s="102"/>
      <c r="Z253" s="102"/>
      <c r="AA253" s="102"/>
      <c r="AB253" s="102"/>
      <c r="AC253" s="102"/>
      <c r="AD253" s="102"/>
      <c r="AE253" s="102"/>
      <c r="AF253" s="102"/>
      <c r="AG253" s="103"/>
      <c r="AH253" s="102"/>
      <c r="AI253" s="102"/>
      <c r="AJ253" s="102"/>
      <c r="AK253" s="102"/>
      <c r="AL253" s="102"/>
      <c r="AM253" s="102"/>
      <c r="AP253" s="102"/>
      <c r="AQ253" s="102"/>
      <c r="AR253" s="102"/>
      <c r="AS253" s="102"/>
    </row>
    <row r="254" spans="3:45">
      <c r="C254" s="102"/>
      <c r="D254" s="102"/>
      <c r="E254" s="102"/>
      <c r="F254" s="103"/>
      <c r="G254" s="102"/>
      <c r="H254" s="102"/>
      <c r="I254" s="102"/>
      <c r="J254" s="102"/>
      <c r="K254" s="102"/>
      <c r="L254" s="102"/>
      <c r="M254" s="102"/>
      <c r="N254" s="102"/>
      <c r="O254" s="103"/>
      <c r="P254" s="102"/>
      <c r="Q254" s="102"/>
      <c r="R254" s="102"/>
      <c r="S254" s="102"/>
      <c r="T254" s="102"/>
      <c r="U254" s="102"/>
      <c r="V254" s="102"/>
      <c r="W254" s="102"/>
      <c r="X254" s="103"/>
      <c r="Y254" s="102"/>
      <c r="Z254" s="102"/>
      <c r="AA254" s="102"/>
      <c r="AB254" s="102"/>
      <c r="AC254" s="102"/>
      <c r="AD254" s="102"/>
      <c r="AE254" s="102"/>
      <c r="AF254" s="102"/>
      <c r="AG254" s="103"/>
      <c r="AH254" s="102"/>
      <c r="AI254" s="102"/>
      <c r="AJ254" s="102"/>
      <c r="AK254" s="102"/>
      <c r="AL254" s="102"/>
      <c r="AM254" s="102"/>
      <c r="AP254" s="102"/>
      <c r="AQ254" s="102"/>
      <c r="AR254" s="102"/>
      <c r="AS254" s="102"/>
    </row>
    <row r="255" spans="3:45">
      <c r="C255" s="102"/>
      <c r="D255" s="102"/>
      <c r="E255" s="102"/>
      <c r="F255" s="103"/>
      <c r="G255" s="102"/>
      <c r="H255" s="102"/>
      <c r="I255" s="102"/>
      <c r="J255" s="102"/>
      <c r="K255" s="102"/>
      <c r="L255" s="102"/>
      <c r="M255" s="102"/>
      <c r="N255" s="102"/>
      <c r="O255" s="103"/>
      <c r="P255" s="102"/>
      <c r="Q255" s="102"/>
      <c r="R255" s="102"/>
      <c r="S255" s="102"/>
      <c r="T255" s="102"/>
      <c r="U255" s="102"/>
      <c r="V255" s="102"/>
      <c r="W255" s="102"/>
      <c r="X255" s="103"/>
      <c r="Y255" s="102"/>
      <c r="Z255" s="102"/>
      <c r="AA255" s="102"/>
      <c r="AB255" s="102"/>
      <c r="AC255" s="102"/>
      <c r="AD255" s="102"/>
      <c r="AE255" s="102"/>
      <c r="AF255" s="102"/>
      <c r="AG255" s="103"/>
      <c r="AH255" s="102"/>
      <c r="AI255" s="102"/>
      <c r="AJ255" s="102"/>
      <c r="AK255" s="102"/>
      <c r="AL255" s="102"/>
      <c r="AM255" s="102"/>
      <c r="AP255" s="102"/>
      <c r="AQ255" s="102"/>
      <c r="AR255" s="102"/>
      <c r="AS255" s="102"/>
    </row>
    <row r="256" spans="3:45">
      <c r="C256" s="102"/>
      <c r="D256" s="102"/>
      <c r="E256" s="102"/>
      <c r="F256" s="103"/>
      <c r="G256" s="102"/>
      <c r="H256" s="102"/>
      <c r="I256" s="102"/>
      <c r="J256" s="102"/>
      <c r="K256" s="102"/>
      <c r="L256" s="102"/>
      <c r="M256" s="102"/>
      <c r="N256" s="102"/>
      <c r="O256" s="103"/>
      <c r="P256" s="102"/>
      <c r="Q256" s="102"/>
      <c r="R256" s="102"/>
      <c r="S256" s="102"/>
      <c r="T256" s="102"/>
      <c r="U256" s="102"/>
      <c r="V256" s="102"/>
      <c r="W256" s="102"/>
      <c r="X256" s="103"/>
      <c r="Y256" s="102"/>
      <c r="Z256" s="102"/>
      <c r="AA256" s="102"/>
      <c r="AB256" s="102"/>
      <c r="AC256" s="102"/>
      <c r="AD256" s="102"/>
      <c r="AE256" s="102"/>
      <c r="AF256" s="102"/>
      <c r="AG256" s="103"/>
      <c r="AH256" s="102"/>
      <c r="AI256" s="102"/>
      <c r="AJ256" s="102"/>
      <c r="AK256" s="102"/>
      <c r="AL256" s="102"/>
      <c r="AM256" s="102"/>
      <c r="AP256" s="102"/>
      <c r="AQ256" s="102"/>
      <c r="AR256" s="102"/>
      <c r="AS256" s="102"/>
    </row>
    <row r="257" spans="3:45">
      <c r="C257" s="102"/>
      <c r="D257" s="102"/>
      <c r="E257" s="102"/>
      <c r="F257" s="103"/>
      <c r="G257" s="102"/>
      <c r="H257" s="102"/>
      <c r="I257" s="102"/>
      <c r="J257" s="102"/>
      <c r="K257" s="102"/>
      <c r="L257" s="102"/>
      <c r="M257" s="102"/>
      <c r="N257" s="102"/>
      <c r="O257" s="103"/>
      <c r="P257" s="102"/>
      <c r="Q257" s="102"/>
      <c r="R257" s="102"/>
      <c r="S257" s="102"/>
      <c r="T257" s="102"/>
      <c r="U257" s="102"/>
      <c r="V257" s="102"/>
      <c r="W257" s="102"/>
      <c r="X257" s="103"/>
      <c r="Y257" s="102"/>
      <c r="Z257" s="102"/>
      <c r="AA257" s="102"/>
      <c r="AB257" s="102"/>
      <c r="AC257" s="102"/>
      <c r="AD257" s="102"/>
      <c r="AE257" s="102"/>
      <c r="AF257" s="102"/>
      <c r="AG257" s="103"/>
      <c r="AH257" s="102"/>
      <c r="AI257" s="102"/>
      <c r="AJ257" s="102"/>
      <c r="AK257" s="102"/>
      <c r="AL257" s="102"/>
      <c r="AM257" s="102"/>
      <c r="AP257" s="102"/>
      <c r="AQ257" s="102"/>
      <c r="AR257" s="102"/>
      <c r="AS257" s="102"/>
    </row>
    <row r="258" spans="3:45">
      <c r="C258" s="102"/>
      <c r="D258" s="102"/>
      <c r="E258" s="102"/>
      <c r="F258" s="103"/>
      <c r="G258" s="102"/>
      <c r="H258" s="102"/>
      <c r="I258" s="102"/>
      <c r="J258" s="102"/>
      <c r="K258" s="102"/>
      <c r="L258" s="102"/>
      <c r="M258" s="102"/>
      <c r="N258" s="102"/>
      <c r="O258" s="103"/>
      <c r="P258" s="102"/>
      <c r="Q258" s="102"/>
      <c r="R258" s="102"/>
      <c r="S258" s="102"/>
      <c r="T258" s="102"/>
      <c r="U258" s="102"/>
      <c r="V258" s="102"/>
      <c r="W258" s="102"/>
      <c r="X258" s="103"/>
      <c r="Y258" s="102"/>
      <c r="Z258" s="102"/>
      <c r="AA258" s="102"/>
      <c r="AB258" s="102"/>
      <c r="AC258" s="102"/>
      <c r="AD258" s="102"/>
      <c r="AE258" s="102"/>
      <c r="AF258" s="102"/>
      <c r="AG258" s="103"/>
      <c r="AH258" s="102"/>
      <c r="AI258" s="102"/>
      <c r="AJ258" s="102"/>
      <c r="AK258" s="102"/>
      <c r="AL258" s="102"/>
      <c r="AM258" s="102"/>
      <c r="AP258" s="102"/>
      <c r="AQ258" s="102"/>
      <c r="AR258" s="102"/>
      <c r="AS258" s="102"/>
    </row>
    <row r="259" spans="3:45">
      <c r="C259" s="102"/>
      <c r="D259" s="102"/>
      <c r="E259" s="102"/>
      <c r="F259" s="103"/>
      <c r="G259" s="102"/>
      <c r="H259" s="102"/>
      <c r="I259" s="102"/>
      <c r="J259" s="102"/>
      <c r="K259" s="102"/>
      <c r="L259" s="102"/>
      <c r="M259" s="102"/>
      <c r="N259" s="102"/>
      <c r="O259" s="103"/>
      <c r="P259" s="102"/>
      <c r="Q259" s="102"/>
      <c r="R259" s="102"/>
      <c r="S259" s="102"/>
      <c r="T259" s="102"/>
      <c r="U259" s="102"/>
      <c r="V259" s="102"/>
      <c r="W259" s="102"/>
      <c r="X259" s="103"/>
      <c r="Y259" s="102"/>
      <c r="Z259" s="102"/>
      <c r="AA259" s="102"/>
      <c r="AB259" s="102"/>
      <c r="AC259" s="102"/>
      <c r="AD259" s="102"/>
      <c r="AE259" s="102"/>
      <c r="AF259" s="102"/>
      <c r="AG259" s="103"/>
      <c r="AH259" s="102"/>
      <c r="AI259" s="102"/>
      <c r="AJ259" s="102"/>
      <c r="AK259" s="102"/>
      <c r="AL259" s="102"/>
      <c r="AM259" s="102"/>
      <c r="AP259" s="102"/>
      <c r="AQ259" s="102"/>
      <c r="AR259" s="102"/>
      <c r="AS259" s="102"/>
    </row>
    <row r="260" spans="3:45">
      <c r="C260" s="102"/>
      <c r="D260" s="102"/>
      <c r="E260" s="102"/>
      <c r="F260" s="103"/>
      <c r="G260" s="102"/>
      <c r="H260" s="102"/>
      <c r="I260" s="102"/>
      <c r="J260" s="102"/>
      <c r="K260" s="102"/>
      <c r="L260" s="102"/>
      <c r="M260" s="102"/>
      <c r="N260" s="102"/>
      <c r="O260" s="103"/>
      <c r="P260" s="102"/>
      <c r="Q260" s="102"/>
      <c r="R260" s="102"/>
      <c r="S260" s="102"/>
      <c r="T260" s="102"/>
      <c r="U260" s="102"/>
      <c r="V260" s="102"/>
      <c r="W260" s="102"/>
      <c r="X260" s="103"/>
      <c r="Y260" s="102"/>
      <c r="Z260" s="102"/>
      <c r="AA260" s="102"/>
      <c r="AB260" s="102"/>
      <c r="AC260" s="102"/>
      <c r="AD260" s="102"/>
      <c r="AE260" s="102"/>
      <c r="AF260" s="102"/>
      <c r="AG260" s="103"/>
      <c r="AH260" s="102"/>
      <c r="AI260" s="102"/>
      <c r="AJ260" s="102"/>
      <c r="AK260" s="102"/>
      <c r="AL260" s="102"/>
      <c r="AM260" s="102"/>
      <c r="AP260" s="102"/>
      <c r="AQ260" s="102"/>
      <c r="AR260" s="102"/>
      <c r="AS260" s="102"/>
    </row>
    <row r="261" spans="3:45">
      <c r="C261" s="102"/>
      <c r="D261" s="102"/>
      <c r="E261" s="102"/>
      <c r="F261" s="103"/>
      <c r="G261" s="102"/>
      <c r="H261" s="102"/>
      <c r="I261" s="102"/>
      <c r="J261" s="102"/>
      <c r="K261" s="102"/>
      <c r="L261" s="102"/>
      <c r="M261" s="102"/>
      <c r="N261" s="102"/>
      <c r="O261" s="103"/>
      <c r="P261" s="102"/>
      <c r="Q261" s="102"/>
      <c r="R261" s="102"/>
      <c r="S261" s="102"/>
      <c r="T261" s="102"/>
      <c r="U261" s="102"/>
      <c r="V261" s="102"/>
      <c r="W261" s="102"/>
      <c r="X261" s="103"/>
      <c r="Y261" s="102"/>
      <c r="Z261" s="102"/>
      <c r="AA261" s="102"/>
      <c r="AB261" s="102"/>
      <c r="AC261" s="102"/>
      <c r="AD261" s="102"/>
      <c r="AE261" s="102"/>
      <c r="AF261" s="102"/>
      <c r="AG261" s="103"/>
      <c r="AH261" s="102"/>
      <c r="AI261" s="102"/>
      <c r="AJ261" s="102"/>
      <c r="AK261" s="102"/>
      <c r="AL261" s="102"/>
      <c r="AM261" s="102"/>
      <c r="AP261" s="102"/>
      <c r="AQ261" s="102"/>
      <c r="AR261" s="102"/>
      <c r="AS261" s="102"/>
    </row>
    <row r="262" spans="3:45">
      <c r="C262" s="102"/>
      <c r="D262" s="102"/>
      <c r="E262" s="102"/>
      <c r="F262" s="103"/>
      <c r="G262" s="102"/>
      <c r="H262" s="102"/>
      <c r="I262" s="102"/>
      <c r="J262" s="102"/>
      <c r="K262" s="102"/>
      <c r="L262" s="102"/>
      <c r="M262" s="102"/>
      <c r="N262" s="102"/>
      <c r="O262" s="103"/>
      <c r="P262" s="102"/>
      <c r="Q262" s="102"/>
      <c r="R262" s="102"/>
      <c r="S262" s="102"/>
      <c r="T262" s="102"/>
      <c r="U262" s="102"/>
      <c r="V262" s="102"/>
      <c r="W262" s="102"/>
      <c r="X262" s="103"/>
      <c r="Y262" s="102"/>
      <c r="Z262" s="102"/>
      <c r="AA262" s="102"/>
      <c r="AB262" s="102"/>
      <c r="AC262" s="102"/>
      <c r="AD262" s="102"/>
      <c r="AE262" s="102"/>
      <c r="AF262" s="102"/>
      <c r="AG262" s="103"/>
      <c r="AH262" s="102"/>
      <c r="AI262" s="102"/>
      <c r="AJ262" s="102"/>
      <c r="AK262" s="102"/>
      <c r="AL262" s="102"/>
      <c r="AM262" s="102"/>
      <c r="AP262" s="102"/>
      <c r="AQ262" s="102"/>
      <c r="AR262" s="102"/>
      <c r="AS262" s="102"/>
    </row>
    <row r="263" spans="3:45">
      <c r="C263" s="102"/>
      <c r="D263" s="102"/>
      <c r="E263" s="102"/>
      <c r="F263" s="103"/>
      <c r="G263" s="102"/>
      <c r="H263" s="102"/>
      <c r="I263" s="102"/>
      <c r="J263" s="102"/>
      <c r="K263" s="102"/>
      <c r="L263" s="102"/>
      <c r="M263" s="102"/>
      <c r="N263" s="102"/>
      <c r="O263" s="103"/>
      <c r="P263" s="102"/>
      <c r="Q263" s="102"/>
      <c r="R263" s="102"/>
      <c r="S263" s="102"/>
      <c r="T263" s="102"/>
      <c r="U263" s="102"/>
      <c r="V263" s="102"/>
      <c r="W263" s="102"/>
      <c r="X263" s="103"/>
      <c r="Y263" s="102"/>
      <c r="Z263" s="102"/>
      <c r="AA263" s="102"/>
      <c r="AB263" s="102"/>
      <c r="AC263" s="102"/>
      <c r="AD263" s="102"/>
      <c r="AE263" s="102"/>
      <c r="AF263" s="102"/>
      <c r="AG263" s="103"/>
      <c r="AH263" s="102"/>
      <c r="AI263" s="102"/>
      <c r="AJ263" s="102"/>
      <c r="AK263" s="102"/>
      <c r="AL263" s="102"/>
      <c r="AM263" s="102"/>
      <c r="AP263" s="102"/>
      <c r="AQ263" s="102"/>
      <c r="AR263" s="102"/>
      <c r="AS263" s="102"/>
    </row>
    <row r="264" spans="3:45">
      <c r="C264" s="102"/>
      <c r="D264" s="102"/>
      <c r="E264" s="102"/>
      <c r="F264" s="103"/>
      <c r="G264" s="102"/>
      <c r="H264" s="102"/>
      <c r="I264" s="102"/>
      <c r="J264" s="102"/>
      <c r="K264" s="102"/>
      <c r="L264" s="102"/>
      <c r="M264" s="102"/>
      <c r="N264" s="102"/>
      <c r="O264" s="103"/>
      <c r="P264" s="102"/>
      <c r="Q264" s="102"/>
      <c r="R264" s="102"/>
      <c r="S264" s="102"/>
      <c r="T264" s="102"/>
      <c r="U264" s="102"/>
      <c r="V264" s="102"/>
      <c r="W264" s="102"/>
      <c r="X264" s="103"/>
      <c r="Y264" s="102"/>
      <c r="Z264" s="102"/>
      <c r="AA264" s="102"/>
      <c r="AB264" s="102"/>
      <c r="AC264" s="102"/>
      <c r="AD264" s="102"/>
      <c r="AE264" s="102"/>
      <c r="AF264" s="102"/>
      <c r="AG264" s="103"/>
      <c r="AH264" s="102"/>
      <c r="AI264" s="102"/>
      <c r="AJ264" s="102"/>
      <c r="AK264" s="102"/>
      <c r="AL264" s="102"/>
      <c r="AM264" s="102"/>
      <c r="AP264" s="102"/>
      <c r="AQ264" s="102"/>
      <c r="AR264" s="102"/>
      <c r="AS264" s="102"/>
    </row>
    <row r="265" spans="3:45">
      <c r="C265" s="102"/>
      <c r="D265" s="102"/>
      <c r="E265" s="102"/>
      <c r="F265" s="103"/>
      <c r="G265" s="102"/>
      <c r="H265" s="102"/>
      <c r="I265" s="102"/>
      <c r="J265" s="102"/>
      <c r="K265" s="102"/>
      <c r="L265" s="102"/>
      <c r="M265" s="102"/>
      <c r="N265" s="102"/>
      <c r="O265" s="103"/>
      <c r="P265" s="102"/>
      <c r="Q265" s="102"/>
      <c r="R265" s="102"/>
      <c r="S265" s="102"/>
      <c r="T265" s="102"/>
      <c r="U265" s="102"/>
      <c r="V265" s="102"/>
      <c r="W265" s="102"/>
      <c r="X265" s="103"/>
      <c r="Y265" s="102"/>
      <c r="Z265" s="102"/>
      <c r="AA265" s="102"/>
      <c r="AB265" s="102"/>
      <c r="AC265" s="102"/>
      <c r="AD265" s="102"/>
      <c r="AE265" s="102"/>
      <c r="AF265" s="102"/>
      <c r="AG265" s="103"/>
      <c r="AH265" s="102"/>
      <c r="AI265" s="102"/>
      <c r="AJ265" s="102"/>
      <c r="AK265" s="102"/>
      <c r="AL265" s="102"/>
      <c r="AM265" s="102"/>
      <c r="AP265" s="102"/>
      <c r="AQ265" s="102"/>
      <c r="AR265" s="102"/>
      <c r="AS265" s="102"/>
    </row>
    <row r="266" spans="3:45">
      <c r="C266" s="102"/>
      <c r="D266" s="102"/>
      <c r="E266" s="102"/>
      <c r="F266" s="103"/>
      <c r="G266" s="102"/>
      <c r="H266" s="102"/>
      <c r="I266" s="102"/>
      <c r="J266" s="102"/>
      <c r="K266" s="102"/>
      <c r="L266" s="102"/>
      <c r="M266" s="102"/>
      <c r="N266" s="102"/>
      <c r="O266" s="103"/>
      <c r="P266" s="102"/>
      <c r="Q266" s="102"/>
      <c r="R266" s="102"/>
      <c r="S266" s="102"/>
      <c r="T266" s="102"/>
      <c r="U266" s="102"/>
      <c r="V266" s="102"/>
      <c r="W266" s="102"/>
      <c r="X266" s="103"/>
      <c r="Y266" s="102"/>
      <c r="Z266" s="102"/>
      <c r="AA266" s="102"/>
      <c r="AB266" s="102"/>
      <c r="AC266" s="102"/>
      <c r="AD266" s="102"/>
      <c r="AE266" s="102"/>
      <c r="AF266" s="102"/>
      <c r="AG266" s="103"/>
      <c r="AH266" s="102"/>
      <c r="AI266" s="102"/>
      <c r="AJ266" s="102"/>
      <c r="AK266" s="102"/>
      <c r="AL266" s="102"/>
      <c r="AM266" s="102"/>
      <c r="AP266" s="102"/>
      <c r="AQ266" s="102"/>
      <c r="AR266" s="102"/>
      <c r="AS266" s="102"/>
    </row>
    <row r="267" spans="3:45">
      <c r="C267" s="102"/>
      <c r="D267" s="102"/>
      <c r="E267" s="102"/>
      <c r="F267" s="103"/>
      <c r="G267" s="102"/>
      <c r="H267" s="102"/>
      <c r="I267" s="102"/>
      <c r="J267" s="102"/>
      <c r="K267" s="102"/>
      <c r="L267" s="102"/>
      <c r="M267" s="102"/>
      <c r="N267" s="102"/>
      <c r="O267" s="103"/>
      <c r="P267" s="102"/>
      <c r="Q267" s="102"/>
      <c r="R267" s="102"/>
      <c r="S267" s="102"/>
      <c r="T267" s="102"/>
      <c r="U267" s="102"/>
      <c r="V267" s="102"/>
      <c r="W267" s="102"/>
      <c r="X267" s="103"/>
      <c r="Y267" s="102"/>
      <c r="Z267" s="102"/>
      <c r="AA267" s="102"/>
      <c r="AB267" s="102"/>
      <c r="AC267" s="102"/>
      <c r="AD267" s="102"/>
      <c r="AE267" s="102"/>
      <c r="AF267" s="102"/>
      <c r="AG267" s="103"/>
      <c r="AH267" s="102"/>
      <c r="AI267" s="102"/>
      <c r="AJ267" s="102"/>
      <c r="AK267" s="102"/>
      <c r="AL267" s="102"/>
      <c r="AM267" s="102"/>
      <c r="AP267" s="102"/>
      <c r="AQ267" s="102"/>
      <c r="AR267" s="102"/>
      <c r="AS267" s="102"/>
    </row>
    <row r="268" spans="3:45">
      <c r="C268" s="102"/>
      <c r="D268" s="102"/>
      <c r="E268" s="102"/>
      <c r="F268" s="103"/>
      <c r="G268" s="102"/>
      <c r="H268" s="102"/>
      <c r="I268" s="102"/>
      <c r="J268" s="102"/>
      <c r="K268" s="102"/>
      <c r="L268" s="102"/>
      <c r="M268" s="102"/>
      <c r="N268" s="102"/>
      <c r="O268" s="103"/>
      <c r="P268" s="102"/>
      <c r="Q268" s="102"/>
      <c r="R268" s="102"/>
      <c r="S268" s="102"/>
      <c r="T268" s="102"/>
      <c r="U268" s="102"/>
      <c r="V268" s="102"/>
      <c r="W268" s="102"/>
      <c r="X268" s="103"/>
      <c r="Y268" s="102"/>
      <c r="Z268" s="102"/>
      <c r="AA268" s="102"/>
      <c r="AB268" s="102"/>
      <c r="AC268" s="102"/>
      <c r="AD268" s="102"/>
      <c r="AE268" s="102"/>
      <c r="AF268" s="102"/>
      <c r="AG268" s="103"/>
      <c r="AH268" s="102"/>
      <c r="AI268" s="102"/>
      <c r="AJ268" s="102"/>
      <c r="AK268" s="102"/>
      <c r="AL268" s="102"/>
      <c r="AM268" s="102"/>
      <c r="AP268" s="102"/>
      <c r="AQ268" s="102"/>
      <c r="AR268" s="102"/>
      <c r="AS268" s="102"/>
    </row>
    <row r="269" spans="3:45">
      <c r="C269" s="102"/>
      <c r="D269" s="102"/>
      <c r="E269" s="102"/>
      <c r="F269" s="103"/>
      <c r="G269" s="102"/>
      <c r="H269" s="102"/>
      <c r="I269" s="102"/>
      <c r="J269" s="102"/>
      <c r="K269" s="102"/>
      <c r="L269" s="102"/>
      <c r="M269" s="102"/>
      <c r="N269" s="102"/>
      <c r="O269" s="103"/>
      <c r="P269" s="102"/>
      <c r="Q269" s="102"/>
      <c r="R269" s="102"/>
      <c r="S269" s="102"/>
      <c r="T269" s="102"/>
      <c r="U269" s="102"/>
      <c r="V269" s="102"/>
      <c r="W269" s="102"/>
      <c r="X269" s="103"/>
      <c r="Y269" s="102"/>
      <c r="Z269" s="102"/>
      <c r="AA269" s="102"/>
      <c r="AB269" s="102"/>
      <c r="AC269" s="102"/>
      <c r="AD269" s="102"/>
      <c r="AE269" s="102"/>
      <c r="AF269" s="102"/>
      <c r="AG269" s="103"/>
      <c r="AH269" s="102"/>
      <c r="AI269" s="102"/>
      <c r="AJ269" s="102"/>
      <c r="AK269" s="102"/>
      <c r="AL269" s="102"/>
      <c r="AM269" s="102"/>
      <c r="AP269" s="102"/>
      <c r="AQ269" s="102"/>
      <c r="AR269" s="102"/>
      <c r="AS269" s="102"/>
    </row>
    <row r="270" spans="3:45">
      <c r="C270" s="102"/>
      <c r="D270" s="102"/>
      <c r="E270" s="102"/>
      <c r="F270" s="103"/>
      <c r="G270" s="102"/>
      <c r="H270" s="102"/>
      <c r="I270" s="102"/>
      <c r="J270" s="102"/>
      <c r="K270" s="102"/>
      <c r="L270" s="102"/>
      <c r="M270" s="102"/>
      <c r="N270" s="102"/>
      <c r="O270" s="103"/>
      <c r="P270" s="102"/>
      <c r="Q270" s="102"/>
      <c r="R270" s="102"/>
      <c r="S270" s="102"/>
      <c r="T270" s="102"/>
      <c r="U270" s="102"/>
      <c r="V270" s="102"/>
      <c r="W270" s="102"/>
      <c r="X270" s="103"/>
      <c r="Y270" s="102"/>
      <c r="Z270" s="102"/>
      <c r="AA270" s="102"/>
      <c r="AB270" s="102"/>
      <c r="AC270" s="102"/>
      <c r="AD270" s="102"/>
      <c r="AE270" s="102"/>
      <c r="AF270" s="102"/>
      <c r="AG270" s="103"/>
      <c r="AH270" s="102"/>
      <c r="AI270" s="102"/>
      <c r="AJ270" s="102"/>
      <c r="AK270" s="102"/>
      <c r="AL270" s="102"/>
      <c r="AM270" s="102"/>
      <c r="AP270" s="102"/>
      <c r="AQ270" s="102"/>
      <c r="AR270" s="102"/>
      <c r="AS270" s="102"/>
    </row>
    <row r="271" spans="3:45">
      <c r="C271" s="102"/>
      <c r="D271" s="102"/>
      <c r="E271" s="102"/>
      <c r="F271" s="103"/>
      <c r="G271" s="102"/>
      <c r="H271" s="102"/>
      <c r="I271" s="102"/>
      <c r="J271" s="102"/>
      <c r="K271" s="102"/>
      <c r="L271" s="102"/>
      <c r="M271" s="102"/>
      <c r="N271" s="102"/>
      <c r="O271" s="103"/>
      <c r="P271" s="102"/>
      <c r="Q271" s="102"/>
      <c r="R271" s="102"/>
      <c r="S271" s="102"/>
      <c r="T271" s="102"/>
      <c r="U271" s="102"/>
      <c r="V271" s="102"/>
      <c r="W271" s="102"/>
      <c r="X271" s="103"/>
      <c r="Y271" s="102"/>
      <c r="Z271" s="102"/>
      <c r="AA271" s="102"/>
      <c r="AB271" s="102"/>
      <c r="AC271" s="102"/>
      <c r="AD271" s="102"/>
      <c r="AE271" s="102"/>
      <c r="AF271" s="102"/>
      <c r="AG271" s="103"/>
      <c r="AH271" s="102"/>
      <c r="AI271" s="102"/>
      <c r="AJ271" s="102"/>
      <c r="AK271" s="102"/>
      <c r="AL271" s="102"/>
      <c r="AM271" s="102"/>
      <c r="AP271" s="102"/>
      <c r="AQ271" s="102"/>
      <c r="AR271" s="102"/>
      <c r="AS271" s="102"/>
    </row>
    <row r="272" spans="3:45">
      <c r="C272" s="102"/>
      <c r="D272" s="102"/>
      <c r="E272" s="102"/>
      <c r="F272" s="103"/>
      <c r="G272" s="102"/>
      <c r="H272" s="102"/>
      <c r="I272" s="102"/>
      <c r="J272" s="102"/>
      <c r="K272" s="102"/>
      <c r="L272" s="102"/>
      <c r="M272" s="102"/>
      <c r="N272" s="102"/>
      <c r="O272" s="103"/>
      <c r="P272" s="102"/>
      <c r="Q272" s="102"/>
      <c r="R272" s="102"/>
      <c r="S272" s="102"/>
      <c r="T272" s="102"/>
      <c r="U272" s="102"/>
      <c r="V272" s="102"/>
      <c r="W272" s="102"/>
      <c r="X272" s="103"/>
      <c r="Y272" s="102"/>
      <c r="Z272" s="102"/>
      <c r="AA272" s="102"/>
      <c r="AB272" s="102"/>
      <c r="AC272" s="102"/>
      <c r="AD272" s="102"/>
      <c r="AE272" s="102"/>
      <c r="AF272" s="102"/>
      <c r="AG272" s="103"/>
      <c r="AH272" s="102"/>
      <c r="AI272" s="102"/>
      <c r="AJ272" s="102"/>
      <c r="AK272" s="102"/>
      <c r="AL272" s="102"/>
      <c r="AM272" s="102"/>
      <c r="AP272" s="102"/>
      <c r="AQ272" s="102"/>
      <c r="AR272" s="102"/>
      <c r="AS272" s="102"/>
    </row>
    <row r="273" spans="3:45">
      <c r="C273" s="102"/>
      <c r="D273" s="102"/>
      <c r="E273" s="102"/>
      <c r="F273" s="103"/>
      <c r="G273" s="102"/>
      <c r="H273" s="102"/>
      <c r="I273" s="102"/>
      <c r="J273" s="102"/>
      <c r="K273" s="102"/>
      <c r="L273" s="102"/>
      <c r="M273" s="102"/>
      <c r="N273" s="102"/>
      <c r="O273" s="103"/>
      <c r="P273" s="102"/>
      <c r="Q273" s="102"/>
      <c r="R273" s="102"/>
      <c r="S273" s="102"/>
      <c r="T273" s="102"/>
      <c r="U273" s="102"/>
      <c r="V273" s="102"/>
      <c r="W273" s="102"/>
      <c r="X273" s="103"/>
      <c r="Y273" s="102"/>
      <c r="Z273" s="102"/>
      <c r="AA273" s="102"/>
      <c r="AB273" s="102"/>
      <c r="AC273" s="102"/>
      <c r="AD273" s="102"/>
      <c r="AE273" s="102"/>
      <c r="AF273" s="102"/>
      <c r="AG273" s="103"/>
      <c r="AH273" s="102"/>
      <c r="AI273" s="102"/>
      <c r="AJ273" s="102"/>
      <c r="AK273" s="102"/>
      <c r="AL273" s="102"/>
      <c r="AM273" s="102"/>
      <c r="AP273" s="102"/>
      <c r="AQ273" s="102"/>
      <c r="AR273" s="102"/>
      <c r="AS273" s="102"/>
    </row>
    <row r="274" spans="3:45">
      <c r="C274" s="102"/>
      <c r="D274" s="102"/>
      <c r="E274" s="102"/>
      <c r="F274" s="103"/>
      <c r="G274" s="102"/>
      <c r="H274" s="102"/>
      <c r="I274" s="102"/>
      <c r="J274" s="102"/>
      <c r="K274" s="102"/>
      <c r="L274" s="102"/>
      <c r="M274" s="102"/>
      <c r="N274" s="102"/>
      <c r="O274" s="103"/>
      <c r="P274" s="102"/>
      <c r="Q274" s="102"/>
      <c r="R274" s="102"/>
      <c r="S274" s="102"/>
      <c r="T274" s="102"/>
      <c r="U274" s="102"/>
      <c r="V274" s="102"/>
      <c r="W274" s="102"/>
      <c r="X274" s="103"/>
      <c r="Y274" s="102"/>
      <c r="Z274" s="102"/>
      <c r="AA274" s="102"/>
      <c r="AB274" s="102"/>
      <c r="AC274" s="102"/>
      <c r="AD274" s="102"/>
      <c r="AE274" s="102"/>
      <c r="AF274" s="102"/>
      <c r="AG274" s="103"/>
      <c r="AH274" s="102"/>
      <c r="AI274" s="102"/>
      <c r="AJ274" s="102"/>
      <c r="AK274" s="102"/>
      <c r="AL274" s="102"/>
      <c r="AM274" s="102"/>
      <c r="AP274" s="102"/>
      <c r="AQ274" s="102"/>
      <c r="AR274" s="102"/>
      <c r="AS274" s="102"/>
    </row>
  </sheetData>
  <sheetProtection algorithmName="SHA-512" hashValue="kV0gQCAMmzTF2GbPOZZKCSjkkX4BFEjzgRBUuup3sF+oAl4aRC+xioT1QodD6Wayl84YnYLRZgUKKaeqx6xZMg==" saltValue="EvbOnZE//ExIq8tl2wZa2w==" spinCount="100000" sheet="1" scenarios="1" insertHyperlinks="0"/>
  <mergeCells count="117">
    <mergeCell ref="D92:H92"/>
    <mergeCell ref="D68:H68"/>
    <mergeCell ref="J68:N68"/>
    <mergeCell ref="D76:H76"/>
    <mergeCell ref="J76:N76"/>
    <mergeCell ref="D84:H84"/>
    <mergeCell ref="J84:N84"/>
    <mergeCell ref="D51:H51"/>
    <mergeCell ref="J51:N51"/>
    <mergeCell ref="D52:H52"/>
    <mergeCell ref="J52:N52"/>
    <mergeCell ref="D60:H60"/>
    <mergeCell ref="J60:N60"/>
    <mergeCell ref="J92:N92"/>
    <mergeCell ref="D50:H50"/>
    <mergeCell ref="J50:N50"/>
    <mergeCell ref="V42:X42"/>
    <mergeCell ref="Y42:AA42"/>
    <mergeCell ref="AB42:AD42"/>
    <mergeCell ref="AE42:AG42"/>
    <mergeCell ref="AH42:AJ42"/>
    <mergeCell ref="AK42:AM42"/>
    <mergeCell ref="D42:F42"/>
    <mergeCell ref="G42:I42"/>
    <mergeCell ref="J42:L42"/>
    <mergeCell ref="M42:O42"/>
    <mergeCell ref="P42:R42"/>
    <mergeCell ref="S42:U42"/>
    <mergeCell ref="AQ39:AS39"/>
    <mergeCell ref="AE35:AG35"/>
    <mergeCell ref="AH35:AJ35"/>
    <mergeCell ref="AK35:AM35"/>
    <mergeCell ref="AQ42:AS42"/>
    <mergeCell ref="D48:H48"/>
    <mergeCell ref="J48:N48"/>
    <mergeCell ref="D49:H49"/>
    <mergeCell ref="J49:N49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AQ34:AS34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Q28:AS28"/>
    <mergeCell ref="AQ29:AS29"/>
    <mergeCell ref="AQ30:AS30"/>
    <mergeCell ref="AQ31:AS31"/>
    <mergeCell ref="AQ32:AS32"/>
    <mergeCell ref="AQ33:AS33"/>
    <mergeCell ref="AQ22:AS22"/>
    <mergeCell ref="AQ23:AS23"/>
    <mergeCell ref="AQ24:AS24"/>
    <mergeCell ref="AQ25:AS25"/>
    <mergeCell ref="AQ26:AS26"/>
    <mergeCell ref="AQ27:AS27"/>
    <mergeCell ref="V20:X20"/>
    <mergeCell ref="Y20:AA20"/>
    <mergeCell ref="AB20:AD20"/>
    <mergeCell ref="AE20:AG20"/>
    <mergeCell ref="AH20:AJ20"/>
    <mergeCell ref="AK20:AM20"/>
    <mergeCell ref="D20:F20"/>
    <mergeCell ref="G20:I20"/>
    <mergeCell ref="J20:L20"/>
    <mergeCell ref="M20:O20"/>
    <mergeCell ref="P20:R20"/>
    <mergeCell ref="S20:U20"/>
    <mergeCell ref="V18:X18"/>
    <mergeCell ref="Y18:AA18"/>
    <mergeCell ref="AB18:AD18"/>
    <mergeCell ref="AE18:AG18"/>
    <mergeCell ref="AH18:AJ18"/>
    <mergeCell ref="AK18:AM18"/>
    <mergeCell ref="D18:F18"/>
    <mergeCell ref="G18:I18"/>
    <mergeCell ref="J18:L18"/>
    <mergeCell ref="M18:O18"/>
    <mergeCell ref="P18:R18"/>
    <mergeCell ref="S18:U18"/>
    <mergeCell ref="AQ12:AS12"/>
    <mergeCell ref="AQ13:AS13"/>
    <mergeCell ref="AQ14:AS14"/>
    <mergeCell ref="AQ15:AS15"/>
    <mergeCell ref="AQ16:AS16"/>
    <mergeCell ref="AQ17:AS17"/>
    <mergeCell ref="AE8:AG8"/>
    <mergeCell ref="AH8:AJ8"/>
    <mergeCell ref="AK8:AM8"/>
    <mergeCell ref="AQ8:AS8"/>
    <mergeCell ref="AQ10:AS10"/>
    <mergeCell ref="AQ11:AS11"/>
    <mergeCell ref="AP2:AS2"/>
    <mergeCell ref="D8:F8"/>
    <mergeCell ref="G8:I8"/>
    <mergeCell ref="J8:L8"/>
    <mergeCell ref="M8:O8"/>
    <mergeCell ref="P8:R8"/>
    <mergeCell ref="S8:U8"/>
    <mergeCell ref="V8:X8"/>
    <mergeCell ref="Y8:AA8"/>
    <mergeCell ref="AB8:AD8"/>
  </mergeCells>
  <conditionalFormatting sqref="D38:AM38">
    <cfRule type="expression" dxfId="369" priority="26" stopIfTrue="1">
      <formula>D228&lt;0</formula>
    </cfRule>
  </conditionalFormatting>
  <conditionalFormatting sqref="D21:AM21">
    <cfRule type="expression" dxfId="368" priority="27" stopIfTrue="1">
      <formula>D213&lt;0</formula>
    </cfRule>
  </conditionalFormatting>
  <conditionalFormatting sqref="D9:AM9">
    <cfRule type="expression" dxfId="367" priority="28" stopIfTrue="1">
      <formula>D204&lt;0</formula>
    </cfRule>
  </conditionalFormatting>
  <conditionalFormatting sqref="AQ8:AS8">
    <cfRule type="expression" dxfId="366" priority="29" stopIfTrue="1">
      <formula>AR39&lt;0</formula>
    </cfRule>
  </conditionalFormatting>
  <conditionalFormatting sqref="AE8:AG8">
    <cfRule type="expression" dxfId="365" priority="25">
      <formula>AF39&lt;0</formula>
    </cfRule>
  </conditionalFormatting>
  <conditionalFormatting sqref="AH8:AM8">
    <cfRule type="expression" dxfId="364" priority="24">
      <formula>AI39&lt;0</formula>
    </cfRule>
  </conditionalFormatting>
  <conditionalFormatting sqref="M8:AD8">
    <cfRule type="expression" dxfId="363" priority="23">
      <formula>N39&lt;0</formula>
    </cfRule>
  </conditionalFormatting>
  <conditionalFormatting sqref="D20:F20">
    <cfRule type="expression" dxfId="362" priority="22">
      <formula>E39&lt;0</formula>
    </cfRule>
  </conditionalFormatting>
  <conditionalFormatting sqref="D37:F37">
    <cfRule type="expression" dxfId="361" priority="21">
      <formula>E39&lt;0</formula>
    </cfRule>
  </conditionalFormatting>
  <conditionalFormatting sqref="G37:AM37">
    <cfRule type="expression" dxfId="360" priority="20">
      <formula>H39&lt;0</formula>
    </cfRule>
  </conditionalFormatting>
  <conditionalFormatting sqref="G20:I20">
    <cfRule type="expression" dxfId="359" priority="19">
      <formula>H39&lt;0</formula>
    </cfRule>
  </conditionalFormatting>
  <conditionalFormatting sqref="G8:I8">
    <cfRule type="expression" dxfId="358" priority="18">
      <formula>H39&lt;0</formula>
    </cfRule>
  </conditionalFormatting>
  <conditionalFormatting sqref="J20:R20">
    <cfRule type="expression" dxfId="357" priority="17">
      <formula>K39&lt;0</formula>
    </cfRule>
  </conditionalFormatting>
  <conditionalFormatting sqref="J8:L8">
    <cfRule type="expression" dxfId="356" priority="16">
      <formula>K39&lt;0</formula>
    </cfRule>
  </conditionalFormatting>
  <conditionalFormatting sqref="S20:AD20">
    <cfRule type="expression" dxfId="355" priority="15">
      <formula>T39&lt;0</formula>
    </cfRule>
  </conditionalFormatting>
  <conditionalFormatting sqref="AE20:AM20">
    <cfRule type="expression" dxfId="354" priority="14">
      <formula>AF39&lt;0</formula>
    </cfRule>
  </conditionalFormatting>
  <conditionalFormatting sqref="D8:F8">
    <cfRule type="expression" dxfId="353" priority="13">
      <formula>E39&lt;0</formula>
    </cfRule>
  </conditionalFormatting>
  <conditionalFormatting sqref="F10">
    <cfRule type="cellIs" dxfId="352" priority="11" operator="equal">
      <formula>"ec"</formula>
    </cfRule>
    <cfRule type="cellIs" dxfId="351" priority="12" operator="equal">
      <formula>"ok"</formula>
    </cfRule>
  </conditionalFormatting>
  <conditionalFormatting sqref="F11:F16">
    <cfRule type="cellIs" dxfId="350" priority="9" operator="equal">
      <formula>"ec"</formula>
    </cfRule>
    <cfRule type="cellIs" dxfId="349" priority="10" operator="equal">
      <formula>"ok"</formula>
    </cfRule>
  </conditionalFormatting>
  <conditionalFormatting sqref="I10:I16">
    <cfRule type="cellIs" dxfId="348" priority="7" operator="equal">
      <formula>"ec"</formula>
    </cfRule>
    <cfRule type="cellIs" dxfId="347" priority="8" operator="equal">
      <formula>"ok"</formula>
    </cfRule>
  </conditionalFormatting>
  <conditionalFormatting sqref="L10:L16 O10:O16 R10:R16 U10:U16 X10:X16 AA10:AA16 AD10:AD16 AG10:AG16 AJ10:AJ16 AM10:AM16">
    <cfRule type="cellIs" dxfId="346" priority="5" operator="equal">
      <formula>"ec"</formula>
    </cfRule>
    <cfRule type="cellIs" dxfId="345" priority="6" operator="equal">
      <formula>"ok"</formula>
    </cfRule>
  </conditionalFormatting>
  <conditionalFormatting sqref="F22:F33">
    <cfRule type="cellIs" dxfId="344" priority="3" operator="equal">
      <formula>"ec"</formula>
    </cfRule>
    <cfRule type="cellIs" dxfId="343" priority="4" operator="equal">
      <formula>"ok"</formula>
    </cfRule>
  </conditionalFormatting>
  <conditionalFormatting sqref="I22:I33 L22:L33 O22:O33 R22:R33 U22:U33 X22:X33 AA22:AA33 AD22:AD33 AG22:AG33 AJ22:AJ33 AM22:AM33">
    <cfRule type="cellIs" dxfId="342" priority="1" operator="equal">
      <formula>"ec"</formula>
    </cfRule>
    <cfRule type="cellIs" dxfId="341" priority="2" operator="equal">
      <formula>"ok"</formula>
    </cfRule>
  </conditionalFormatting>
  <dataValidations count="2">
    <dataValidation type="list" errorStyle="warning" allowBlank="1" showErrorMessage="1" errorTitle="REMARQUE :" error="Sélectionner &quot;OK&quot; si l'affectation d'argent a été réalisée._x000a__x000a_Sélectionner &quot;EC&quot; si l'affectation a été partiellement réalisée." sqref="AT327711:AT327721 F65557:F65561 F131093:F131097 F196629:F196633 F262165:F262169 F327701:F327705 F393237:F393241 F458773:F458777 F524309:F524313 F589845:F589849 F655381:F655385 F720917:F720921 F786453:F786457 F851989:F851993 F917525:F917529 F983061:F983065 AT393247:AT393257 I65557:I65561 I131093:I131097 I196629:I196633 I262165:I262169 I327701:I327705 I393237:I393241 I458773:I458777 I524309:I524313 I589845:I589849 I655381:I655385 I720917:I720921 I786453:I786457 I851989:I851993 I917525:I917529 I983061:I983065 AT458783:AT458793 O65557:O65561 O131093:O131097 O196629:O196633 O262165:O262169 O327701:O327705 O393237:O393241 O458773:O458777 O524309:O524313 O589845:O589849 O655381:O655385 O720917:O720921 O786453:O786457 O851989:O851993 O917525:O917529 O983061:O983065 I10:I16 F65567:F65577 F131103:F131113 F196639:F196649 F262175:F262185 F327711:F327721 F393247:F393257 F458783:F458793 F524319:F524329 F589855:F589865 F655391:F655401 F720927:F720937 F786463:F786473 F851999:F852009 F917535:F917545 F983071:F983081 AT524319:AT524329 U65557:U65561 U131093:U131097 U196629:U196633 U262165:U262169 U327701:U327705 U393237:U393241 U458773:U458777 U524309:U524313 U589845:U589849 U655381:U655385 U720917:U720921 U786453:U786457 U851989:U851993 U917525:U917529 U983061:U983065 AT589855:AT589865 R65557:R65561 R131093:R131097 R196629:R196633 R262165:R262169 R327701:R327705 R393237:R393241 R458773:R458777 R524309:R524313 R589845:R589849 R655381:R655385 R720917:R720921 R786453:R786457 R851989:R851993 R917525:R917529 R983061:R983065 AT655391:AT655401 X65557:X65561 X131093:X131097 X196629:X196633 X262165:X262169 X327701:X327705 X393237:X393241 X458773:X458777 X524309:X524313 X589845:X589849 X655381:X655385 X720917:X720921 X786453:X786457 X851989:X851993 X917525:X917529 X983061:X983065 AT720927:AT720937 AD65557:AD65561 AD131093:AD131097 AD196629:AD196633 AD262165:AD262169 AD327701:AD327705 AD393237:AD393241 AD458773:AD458777 AD524309:AD524313 AD589845:AD589849 AD655381:AD655385 AD720917:AD720921 AD786453:AD786457 AD851989:AD851993 AD917525:AD917529 AD983061:AD983065 AT786463:AT786473 AA65557:AA65561 AA131093:AA131097 AA196629:AA196633 AA262165:AA262169 AA327701:AA327705 AA393237:AA393241 AA458773:AA458777 AA524309:AA524313 AA589845:AA589849 AA655381:AA655385 AA720917:AA720921 AA786453:AA786457 AA851989:AA851993 AA917525:AA917529 AA983061:AA983065 AM10:AO16 AG65557:AG65561 AG131093:AG131097 AG196629:AG196633 AG262165:AG262169 AG327701:AG327705 AG393237:AG393241 AG458773:AG458777 AG524309:AG524313 AG589845:AG589849 AG655381:AG655385 AG720917:AG720921 AG786453:AG786457 AG851989:AG851993 AG917525:AG917529 AG983061:AG983065 AT851999:AT852009 AM65557:AO65561 AM131093:AO131097 AM196629:AO196633 AM262165:AO262169 AM327701:AO327705 AM393237:AO393241 AM458773:AO458777 AM524309:AO524313 AM589845:AO589849 AM655381:AO655385 AM720917:AO720921 AM786453:AO786457 AM851989:AO851993 AM917525:AO917529 AM983061:AO983065 AT917535:AT917545 AJ65557:AJ65561 AJ131093:AJ131097 AJ196629:AJ196633 AJ262165:AJ262169 AJ327701:AJ327705 AJ393237:AJ393241 AJ458773:AJ458777 AJ524309:AJ524313 AJ589845:AJ589849 AJ655381:AJ655385 AJ720917:AJ720921 AJ786453:AJ786457 AJ851989:AJ851993 AJ917525:AJ917529 AJ983061:AJ983065 F11:F16 I65567:I65577 I131103:I131113 I196639:I196649 I262175:I262185 I327711:I327721 I393247:I393257 I458783:I458793 I524319:I524329 I589855:I589865 I655391:I655401 I720927:I720937 I786463:I786473 I851999:I852009 I917535:I917545 I983071:I983081 AT983071:AT983081 L65557:L65561 L131093:L131097 L196629:L196633 L262165:L262169 L327701:L327705 L393237:L393241 L458773:L458777 L524309:L524313 L589845:L589849 L655381:L655385 L720917:L720921 L786453:L786457 L851989:L851993 L917525:L917529 L983061:L983065 AM22:AO33 AJ65567:AJ65577 AJ131103:AJ131113 AJ196639:AJ196649 AJ262175:AJ262185 AJ327711:AJ327721 AJ393247:AJ393257 AJ458783:AJ458793 AJ524319:AJ524329 AJ589855:AJ589865 AJ655391:AJ655401 AJ720927:AJ720937 AJ786463:AJ786473 AJ851999:AJ852009 AJ917535:AJ917545 AJ983071:AJ983081 L10:L16 AM65567:AO65577 AM131103:AO131113 AM196639:AO196649 AM262175:AO262185 AM327711:AO327721 AM393247:AO393257 AM458783:AO458793 AM524319:AO524329 AM589855:AO589865 AM655391:AO655401 AM720927:AO720937 AM786463:AO786473 AM851999:AO852009 AM917535:AO917545 AM983071:AO983081 O10:O16 AG65567:AG65577 AG131103:AG131113 AG196639:AG196649 AG262175:AG262185 AG327711:AG327721 AG393247:AG393257 AG458783:AG458793 AG524319:AG524329 AG589855:AG589865 AG655391:AG655401 AG720927:AG720937 AG786463:AG786473 AG851999:AG852009 AG917535:AG917545 AG983071:AG983081 R10:R16 AA65567:AA65577 AA131103:AA131113 AA196639:AA196649 AA262175:AA262185 AA327711:AA327721 AA393247:AA393257 AA458783:AA458793 AA524319:AA524329 AA589855:AA589865 AA655391:AA655401 AA720927:AA720937 AA786463:AA786473 AA851999:AA852009 AA917535:AA917545 AA983071:AA983081 U10:U16 AD65567:AD65577 AD131103:AD131113 AD196639:AD196649 AD262175:AD262185 AD327711:AD327721 AD393247:AD393257 AD458783:AD458793 AD524319:AD524329 AD589855:AD589865 AD655391:AD655401 AD720927:AD720937 AD786463:AD786473 AD851999:AD852009 AD917535:AD917545 AD983071:AD983081 X10:X16 X65567:X65577 X131103:X131113 X196639:X196649 X262175:X262185 X327711:X327721 X393247:X393257 X458783:X458793 X524319:X524329 X589855:X589865 X655391:X655401 X720927:X720937 X786463:X786473 X851999:X852009 X917535:X917545 X983071:X983081 AA10:AA16 R65567:R65577 R131103:R131113 R196639:R196649 R262175:R262185 R327711:R327721 R393247:R393257 R458783:R458793 R524319:R524329 R589855:R589865 R655391:R655401 R720927:R720937 R786463:R786473 R851999:R852009 R917535:R917545 R983071:R983081 AD10:AD16 U65567:U65577 U131103:U131113 U196639:U196649 U262175:U262185 U327711:U327721 U393247:U393257 U458783:U458793 U524319:U524329 U589855:U589865 U655391:U655401 U720927:U720937 U786463:U786473 U851999:U852009 U917535:U917545 U983071:U983081 AG10:AG16 O65567:O65577 O131103:O131113 O196639:O196649 O262175:O262185 O327711:O327721 O393247:O393257 O458783:O458793 O524319:O524329 O589855:O589865 O655391:O655401 O720927:O720937 O786463:O786473 O851999:O852009 O917535:O917545 O983071:O983081 AJ10:AJ16 L65567:L65577 L131103:L131113 L196639:L196649 L262175:L262185 L327711:L327721 L393247:L393257 L458783:L458793 L524319:L524329 L589855:L589865 L655391:L655401 L720927:L720937 L786463:L786473 L851999:L852009 L917535:L917545 L983071:L983081 AT10:AT16 AT65557:AT65561 AT131093:AT131097 AT196629:AT196633 AT262165:AT262169 AT327701:AT327705 AT393237:AT393241 AT458773:AT458777 AT524309:AT524313 AT589845:AT589849 AT655381:AT655385 AT720917:AT720921 AT786453:AT786457 AT851989:AT851993 AT917525:AT917529 AT983061:AT983065 AT22:AT33 AT65567:AT65577 AT131103:AT131113 AT196639:AT196649 AT262175:AT262185 F22:F33 I22:I33 L22:L33 O22:O33 R22:R33 U22:U33 X22:X33 AA22:AA33 AD22:AD33 AG22:AG33 AJ22:AJ33">
      <formula1>OK</formula1>
    </dataValidation>
    <dataValidation type="list" allowBlank="1" showInputMessage="1" showErrorMessage="1" sqref="F10">
      <formula1>OK</formula1>
    </dataValidation>
  </dataValidations>
  <hyperlinks>
    <hyperlink ref="A3" location="'Budget Gold'!A1" tooltip="Accès au Budget Gold" display="Accès au Budget"/>
    <hyperlink ref="A4" location="Simulateur!A1" tooltip="Simulateur d'épargne" display="Simulateur d'épargne"/>
    <hyperlink ref="A2" location="Menu!A1" tooltip="Accès au Menu Général" display="Accès au MENU"/>
  </hyperlinks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Données!$F$64:$F$78</xm:f>
          </x14:formula1>
          <xm:sqref>C22:C33</xm:sqref>
        </x14:dataValidation>
        <x14:dataValidation type="list" allowBlank="1" showInputMessage="1">
          <x14:formula1>
            <xm:f>Données!$D$64:$D$72</xm:f>
          </x14:formula1>
          <xm:sqref>C10:C16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21</vt:i4>
      </vt:variant>
    </vt:vector>
  </HeadingPairs>
  <TitlesOfParts>
    <vt:vector size="44" baseType="lpstr">
      <vt:lpstr>Menu</vt:lpstr>
      <vt:lpstr>Menu 2</vt:lpstr>
      <vt:lpstr>Budget Gold</vt:lpstr>
      <vt:lpstr>Synthèse</vt:lpstr>
      <vt:lpstr>Menu Mariage</vt:lpstr>
      <vt:lpstr>Mariage</vt:lpstr>
      <vt:lpstr>Simulateur</vt:lpstr>
      <vt:lpstr>ImmoView 1</vt:lpstr>
      <vt:lpstr>ImmoView 2</vt:lpstr>
      <vt:lpstr>ImmoView 3</vt:lpstr>
      <vt:lpstr>Données</vt:lpstr>
      <vt:lpstr>Vir 1</vt:lpstr>
      <vt:lpstr>Vir 2</vt:lpstr>
      <vt:lpstr>Vir 3</vt:lpstr>
      <vt:lpstr>Vir 4</vt:lpstr>
      <vt:lpstr>Vir 5</vt:lpstr>
      <vt:lpstr>Vir 6</vt:lpstr>
      <vt:lpstr>Vir 7</vt:lpstr>
      <vt:lpstr>Vir 8</vt:lpstr>
      <vt:lpstr>Vir 9</vt:lpstr>
      <vt:lpstr>Vir 10</vt:lpstr>
      <vt:lpstr>Vir 11</vt:lpstr>
      <vt:lpstr>Vir 12</vt:lpstr>
      <vt:lpstr>CPROV</vt:lpstr>
      <vt:lpstr>CPTES</vt:lpstr>
      <vt:lpstr>CREDIT</vt:lpstr>
      <vt:lpstr>DATE</vt:lpstr>
      <vt:lpstr>DEBUDGET</vt:lpstr>
      <vt:lpstr>DEBUDGET1</vt:lpstr>
      <vt:lpstr>DFIX</vt:lpstr>
      <vt:lpstr>DIME</vt:lpstr>
      <vt:lpstr>DVAR</vt:lpstr>
      <vt:lpstr>EPAR</vt:lpstr>
      <vt:lpstr>EPARBUT</vt:lpstr>
      <vt:lpstr>NBMAJ</vt:lpstr>
      <vt:lpstr>NBMAJ1</vt:lpstr>
      <vt:lpstr>NBMIN</vt:lpstr>
      <vt:lpstr>NBMIN1</vt:lpstr>
      <vt:lpstr>OK</vt:lpstr>
      <vt:lpstr>PROV</vt:lpstr>
      <vt:lpstr>REV</vt:lpstr>
      <vt:lpstr>SITFA</vt:lpstr>
      <vt:lpstr>SITFA1</vt:lpstr>
      <vt:lpstr>VCDE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Pasteur Christian</cp:lastModifiedBy>
  <dcterms:created xsi:type="dcterms:W3CDTF">1996-10-14T23:33:28Z</dcterms:created>
  <dcterms:modified xsi:type="dcterms:W3CDTF">2021-03-23T15:45:10Z</dcterms:modified>
</cp:coreProperties>
</file>